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<sst xmlns="http://schemas.openxmlformats.org/spreadsheetml/2006/main" uniqueCount="99">
  <si>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REPORTE DE VENTAS</t>
  </si>
  <si>
    <t>FECHA DE REPORTE:</t>
  </si>
  <si>
    <t>21/04/2022</t>
  </si>
  <si>
    <t>CRITERIO DE FILTRO:</t>
  </si>
  <si>
    <t>RANGO DE FECHAS:</t>
  </si>
  <si>
    <t>Desde 01/03/2022 hasta 31/03/2022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</si>
  <si>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</si>
  <si>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</si>
  <si>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</si>
  <si>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</si>
  <si>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</si>
  <si>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</si>
  <si>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</si>
  <si>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</si>
  <si>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</si>
  <si>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</si>
  <si>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</si>
  <si>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</si>
  <si>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</si>
  <si>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</si>
  <si>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</si>
  <si>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</si>
  <si>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</si>
  <si>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</si>
  <si>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</si>
  <si>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</si>
  <si>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</si>
  <si>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</si>
  <si>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</si>
  <si>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</si>
  <si>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</si>
  <si>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</si>
  <si>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01/03/2022</t>
  </si>
  <si>
    <t>03</t>
  </si>
  <si>
    <t>B001</t>
  </si>
  <si>
    <t>VERONICA GUISELLA SILVA FLORES</t>
  </si>
  <si>
    <t>01</t>
  </si>
  <si>
    <t>F001</t>
  </si>
  <si>
    <t>CORREA CRUZ JHANCARLOS</t>
  </si>
  <si>
    <t>BRUNO CABRERA JIMMY</t>
  </si>
  <si>
    <t>03/03/2022</t>
  </si>
  <si>
    <t>SALVATRANS PERU SRL</t>
  </si>
  <si>
    <t>04/03/2022</t>
  </si>
  <si>
    <t>TORRES SANDOVAL FRANK DAVID</t>
  </si>
  <si>
    <t>MULTISERVICIOS BUSSINES C&amp; R</t>
  </si>
  <si>
    <t>KUJANCHAM YAGKUG PANCHO</t>
  </si>
  <si>
    <t xml:space="preserve"> INVERSIONES TANTALEAN CAYOTOPA E.I.R.L.</t>
  </si>
  <si>
    <t>08/03/2022</t>
  </si>
  <si>
    <t>CLORIZA JIRON ALVAREZ</t>
  </si>
  <si>
    <t>ARMESTAR AMAYA ANGELLY ALEXANDRY</t>
  </si>
  <si>
    <t>ALFIN BANCO S.A.</t>
  </si>
  <si>
    <t>VALDERA SANTAMARIA DIANA ABIGAIL</t>
  </si>
  <si>
    <t>CABREJOS HEREDIA DORALIZA</t>
  </si>
  <si>
    <t>ALMENDRA SOSA SANTISTEBAN</t>
  </si>
  <si>
    <t>09/03/2022</t>
  </si>
  <si>
    <t>JORGE ZELADA ORRIAGA</t>
  </si>
  <si>
    <t>HIDALGO ZEVALLOS BLANCA AZUCENA</t>
  </si>
  <si>
    <t>ROSA SANCHEZ PEREZ</t>
  </si>
  <si>
    <t>10/03/2022</t>
  </si>
  <si>
    <t xml:space="preserve">FLOR MARIA BERMEO JIMENEZ </t>
  </si>
  <si>
    <t>11/03/2022</t>
  </si>
  <si>
    <t>LUIS ALBERTO LOPEZ CERNA</t>
  </si>
  <si>
    <t>14/03/2022</t>
  </si>
  <si>
    <t>BUSINESS GROUP GROWING S.A.C.</t>
  </si>
  <si>
    <t>COMITE EJECUTIVO PROVINCIAL FERREÃAFE - JP</t>
  </si>
  <si>
    <t>PAREDES ALVARADO</t>
  </si>
  <si>
    <t>CASTAÃEDA VELEZ PATRICIA MARIA</t>
  </si>
  <si>
    <t>15/03/2022</t>
  </si>
  <si>
    <t>AQUAPARK CHICLAYO S.A.C.</t>
  </si>
  <si>
    <t>16/03/2022</t>
  </si>
  <si>
    <t>IGLESIA LOS PARQUES CHICLAYO</t>
  </si>
  <si>
    <t>17/03/2022</t>
  </si>
  <si>
    <t>NELSON ANTONIO RAMOS BARON</t>
  </si>
  <si>
    <t xml:space="preserve">JHONY CABRERA </t>
  </si>
  <si>
    <t>PEDRO PEREZ AURAZO</t>
  </si>
  <si>
    <t>18/03/2022</t>
  </si>
  <si>
    <t>SANDRA ASCENCIO ABRIL</t>
  </si>
  <si>
    <t>21/03/2022</t>
  </si>
  <si>
    <t>PALMANDINA S.A.C.</t>
  </si>
  <si>
    <t>23/03/2022</t>
  </si>
  <si>
    <t>FRANCISCO TERRONES VASQUEZ</t>
  </si>
  <si>
    <t>DUBER FERNANDEZ</t>
  </si>
  <si>
    <t>24/03/2022</t>
  </si>
  <si>
    <t xml:space="preserve">INSTITUCION EDUCATIVA 137 EL PUEBLITO OLMOS </t>
  </si>
  <si>
    <t>MARIA ISABEL CAMPOS</t>
  </si>
  <si>
    <t xml:space="preserve">TEODOMIRO TERRONES MONTEZA </t>
  </si>
  <si>
    <t>SETAMI E.I.R.L.</t>
  </si>
  <si>
    <t>REPUESTOS NEW LID  SRL</t>
  </si>
  <si>
    <t>25/03/2022</t>
  </si>
  <si>
    <t>COMERCIALIZADORA MI AMAZONAS EIRL</t>
  </si>
  <si>
    <t>28/03/2022</t>
  </si>
  <si>
    <t>TARA RESTO BAR SOCIEDAD ANONIMA CERRADA</t>
  </si>
  <si>
    <t>29/03/2022</t>
  </si>
  <si>
    <t>AGIP GAMONAL IRIS GEORGINA</t>
  </si>
  <si>
    <t>MARSIL GROUP INVERSIONES S.A.C.</t>
  </si>
  <si>
    <t>31/03/2022</t>
  </si>
  <si>
    <t>07</t>
  </si>
  <si>
    <t>0004033</t>
  </si>
  <si>
    <t>0004037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</si>
</sst>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6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"0004032"</f>
        <v>0004032</v>
      </c>
      <c r="G8">
        <v>1</v>
      </c>
      <c r="H8" t="str">
        <f>"41269503"</f>
        <v>41269503</v>
      </c>
      <c r="I8" t="s">
        <v>35</v>
      </c>
      <c r="J8"/>
      <c r="K8">
        <v>76.27</v>
      </c>
      <c r="L8">
        <v>0.0</v>
      </c>
      <c r="M8"/>
      <c r="N8"/>
      <c r="O8">
        <v>13.73</v>
      </c>
      <c r="P8">
        <v>0.0</v>
      </c>
      <c r="Q8">
        <v>90.0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36</v>
      </c>
      <c r="E9" t="s">
        <v>37</v>
      </c>
      <c r="F9" t="str">
        <f>"0000284"</f>
        <v>0000284</v>
      </c>
      <c r="G9">
        <v>6</v>
      </c>
      <c r="H9" t="str">
        <f>"10469871121"</f>
        <v>10469871121</v>
      </c>
      <c r="I9" t="s">
        <v>38</v>
      </c>
      <c r="J9"/>
      <c r="K9">
        <v>74.58</v>
      </c>
      <c r="L9">
        <v>0.0</v>
      </c>
      <c r="M9"/>
      <c r="N9"/>
      <c r="O9">
        <v>13.42</v>
      </c>
      <c r="P9">
        <v>0.0</v>
      </c>
      <c r="Q9">
        <v>88.0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"0004033"</f>
        <v>0004033</v>
      </c>
      <c r="G10">
        <v>6</v>
      </c>
      <c r="H10" t="str">
        <f>"10420350550"</f>
        <v>10420350550</v>
      </c>
      <c r="I10" t="s">
        <v>39</v>
      </c>
      <c r="J10"/>
      <c r="K10">
        <v>111.02</v>
      </c>
      <c r="L10">
        <v>0.0</v>
      </c>
      <c r="M10"/>
      <c r="N10"/>
      <c r="O10">
        <v>19.98</v>
      </c>
      <c r="P10">
        <v>0.0</v>
      </c>
      <c r="Q10">
        <v>131.0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36</v>
      </c>
      <c r="E11" t="s">
        <v>37</v>
      </c>
      <c r="F11" t="str">
        <f>"0000285"</f>
        <v>0000285</v>
      </c>
      <c r="G11">
        <v>6</v>
      </c>
      <c r="H11" t="str">
        <f>"10420350550"</f>
        <v>10420350550</v>
      </c>
      <c r="I11" t="s">
        <v>39</v>
      </c>
      <c r="J11"/>
      <c r="K11">
        <v>111.02</v>
      </c>
      <c r="L11">
        <v>0.0</v>
      </c>
      <c r="M11"/>
      <c r="N11"/>
      <c r="O11">
        <v>19.98</v>
      </c>
      <c r="P11">
        <v>0.0</v>
      </c>
      <c r="Q11">
        <v>131.0</v>
      </c>
      <c r="R11"/>
      <c r="S11"/>
      <c r="T11"/>
      <c r="U11"/>
      <c r="V11"/>
      <c r="W11">
        <v>18</v>
      </c>
    </row>
    <row r="12" spans="1:23">
      <c r="A12"/>
      <c r="B12" t="s">
        <v>40</v>
      </c>
      <c r="C12" t="s">
        <v>40</v>
      </c>
      <c r="D12" t="s">
        <v>36</v>
      </c>
      <c r="E12" t="s">
        <v>37</v>
      </c>
      <c r="F12" t="str">
        <f>"0000286"</f>
        <v>0000286</v>
      </c>
      <c r="G12">
        <v>6</v>
      </c>
      <c r="H12" t="str">
        <f>"20539255615"</f>
        <v>20539255615</v>
      </c>
      <c r="I12" t="s">
        <v>41</v>
      </c>
      <c r="J12"/>
      <c r="K12">
        <v>67.8</v>
      </c>
      <c r="L12">
        <v>0.0</v>
      </c>
      <c r="M12"/>
      <c r="N12"/>
      <c r="O12">
        <v>12.2</v>
      </c>
      <c r="P12">
        <v>0.0</v>
      </c>
      <c r="Q12">
        <v>80.0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36</v>
      </c>
      <c r="E13" t="s">
        <v>37</v>
      </c>
      <c r="F13" t="str">
        <f>"0000287"</f>
        <v>0000287</v>
      </c>
      <c r="G13">
        <v>6</v>
      </c>
      <c r="H13" t="str">
        <f>"10742444568"</f>
        <v>10742444568</v>
      </c>
      <c r="I13" t="s">
        <v>43</v>
      </c>
      <c r="J13"/>
      <c r="K13">
        <v>203.39</v>
      </c>
      <c r="L13">
        <v>0.0</v>
      </c>
      <c r="M13"/>
      <c r="N13"/>
      <c r="O13">
        <v>36.61</v>
      </c>
      <c r="P13">
        <v>0.0</v>
      </c>
      <c r="Q13">
        <v>240.0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36</v>
      </c>
      <c r="E14" t="s">
        <v>37</v>
      </c>
      <c r="F14" t="str">
        <f>"0000288"</f>
        <v>0000288</v>
      </c>
      <c r="G14">
        <v>6</v>
      </c>
      <c r="H14" t="str">
        <f>"20605629408"</f>
        <v>20605629408</v>
      </c>
      <c r="I14" t="s">
        <v>44</v>
      </c>
      <c r="J14"/>
      <c r="K14">
        <v>891.53</v>
      </c>
      <c r="L14">
        <v>0.0</v>
      </c>
      <c r="M14"/>
      <c r="N14"/>
      <c r="O14">
        <v>160.47</v>
      </c>
      <c r="P14">
        <v>0.0</v>
      </c>
      <c r="Q14">
        <v>1052.0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36</v>
      </c>
      <c r="E15" t="s">
        <v>37</v>
      </c>
      <c r="F15" t="str">
        <f>"0000289"</f>
        <v>0000289</v>
      </c>
      <c r="G15">
        <v>6</v>
      </c>
      <c r="H15" t="str">
        <f>"10335806145"</f>
        <v>10335806145</v>
      </c>
      <c r="I15" t="s">
        <v>45</v>
      </c>
      <c r="J15"/>
      <c r="K15">
        <v>338.98</v>
      </c>
      <c r="L15">
        <v>0.0</v>
      </c>
      <c r="M15"/>
      <c r="N15"/>
      <c r="O15">
        <v>61.02</v>
      </c>
      <c r="P15">
        <v>0.0</v>
      </c>
      <c r="Q15">
        <v>400.0</v>
      </c>
      <c r="R15"/>
      <c r="S15"/>
      <c r="T15"/>
      <c r="U15"/>
      <c r="V15"/>
      <c r="W15">
        <v>18</v>
      </c>
    </row>
    <row r="16" spans="1:23">
      <c r="A16"/>
      <c r="B16" t="s">
        <v>42</v>
      </c>
      <c r="C16" t="s">
        <v>42</v>
      </c>
      <c r="D16" t="s">
        <v>36</v>
      </c>
      <c r="E16" t="s">
        <v>37</v>
      </c>
      <c r="F16" t="str">
        <f>"0000290"</f>
        <v>0000290</v>
      </c>
      <c r="G16">
        <v>6</v>
      </c>
      <c r="H16" t="str">
        <f>"20608161296"</f>
        <v>20608161296</v>
      </c>
      <c r="I16" t="s">
        <v>46</v>
      </c>
      <c r="J16"/>
      <c r="K16">
        <v>340.68</v>
      </c>
      <c r="L16">
        <v>0.0</v>
      </c>
      <c r="M16"/>
      <c r="N16"/>
      <c r="O16">
        <v>61.32</v>
      </c>
      <c r="P16">
        <v>0.0</v>
      </c>
      <c r="Q16">
        <v>402.0</v>
      </c>
      <c r="R16"/>
      <c r="S16"/>
      <c r="T16"/>
      <c r="U16"/>
      <c r="V16"/>
      <c r="W16">
        <v>18</v>
      </c>
    </row>
    <row r="17" spans="1:23">
      <c r="A17"/>
      <c r="B17" t="s">
        <v>47</v>
      </c>
      <c r="C17" t="s">
        <v>47</v>
      </c>
      <c r="D17" t="s">
        <v>33</v>
      </c>
      <c r="E17" t="s">
        <v>34</v>
      </c>
      <c r="F17" t="str">
        <f>"0004034"</f>
        <v>0004034</v>
      </c>
      <c r="G17">
        <v>1</v>
      </c>
      <c r="H17" t="str">
        <f>"45337153"</f>
        <v>45337153</v>
      </c>
      <c r="I17" t="s">
        <v>48</v>
      </c>
      <c r="J17"/>
      <c r="K17">
        <v>1805.08</v>
      </c>
      <c r="L17">
        <v>0.0</v>
      </c>
      <c r="M17"/>
      <c r="N17"/>
      <c r="O17">
        <v>324.92</v>
      </c>
      <c r="P17">
        <v>0.0</v>
      </c>
      <c r="Q17">
        <v>2130.0</v>
      </c>
      <c r="R17"/>
      <c r="S17"/>
      <c r="T17"/>
      <c r="U17"/>
      <c r="V17"/>
      <c r="W17">
        <v>18</v>
      </c>
    </row>
    <row r="18" spans="1:23">
      <c r="A18"/>
      <c r="B18" t="s">
        <v>47</v>
      </c>
      <c r="C18" t="s">
        <v>47</v>
      </c>
      <c r="D18" t="s">
        <v>33</v>
      </c>
      <c r="E18" t="s">
        <v>34</v>
      </c>
      <c r="F18" t="str">
        <f>"0004035"</f>
        <v>0004035</v>
      </c>
      <c r="G18">
        <v>1</v>
      </c>
      <c r="H18" t="str">
        <f>"41269503"</f>
        <v>41269503</v>
      </c>
      <c r="I18" t="s">
        <v>35</v>
      </c>
      <c r="J18"/>
      <c r="K18">
        <v>76.27</v>
      </c>
      <c r="L18">
        <v>0.0</v>
      </c>
      <c r="M18"/>
      <c r="N18"/>
      <c r="O18">
        <v>13.73</v>
      </c>
      <c r="P18">
        <v>0.0</v>
      </c>
      <c r="Q18">
        <v>90.0</v>
      </c>
      <c r="R18"/>
      <c r="S18"/>
      <c r="T18"/>
      <c r="U18"/>
      <c r="V18"/>
      <c r="W18">
        <v>18</v>
      </c>
    </row>
    <row r="19" spans="1:23">
      <c r="A19"/>
      <c r="B19" t="s">
        <v>47</v>
      </c>
      <c r="C19" t="s">
        <v>47</v>
      </c>
      <c r="D19" t="s">
        <v>36</v>
      </c>
      <c r="E19" t="s">
        <v>37</v>
      </c>
      <c r="F19" t="str">
        <f>"0000291"</f>
        <v>0000291</v>
      </c>
      <c r="G19">
        <v>6</v>
      </c>
      <c r="H19" t="str">
        <f>"10003274158"</f>
        <v>10003274158</v>
      </c>
      <c r="I19" t="s">
        <v>49</v>
      </c>
      <c r="J19"/>
      <c r="K19">
        <v>11813.56</v>
      </c>
      <c r="L19">
        <v>0.0</v>
      </c>
      <c r="M19"/>
      <c r="N19"/>
      <c r="O19">
        <v>2126.44</v>
      </c>
      <c r="P19">
        <v>0.0</v>
      </c>
      <c r="Q19">
        <v>13940.0</v>
      </c>
      <c r="R19"/>
      <c r="S19"/>
      <c r="T19"/>
      <c r="U19"/>
      <c r="V19"/>
      <c r="W19">
        <v>18</v>
      </c>
    </row>
    <row r="20" spans="1:23">
      <c r="A20"/>
      <c r="B20" t="s">
        <v>47</v>
      </c>
      <c r="C20" t="s">
        <v>47</v>
      </c>
      <c r="D20" t="s">
        <v>36</v>
      </c>
      <c r="E20" t="s">
        <v>37</v>
      </c>
      <c r="F20" t="str">
        <f>"0000292"</f>
        <v>0000292</v>
      </c>
      <c r="G20">
        <v>6</v>
      </c>
      <c r="H20" t="str">
        <f>"20517476405"</f>
        <v>20517476405</v>
      </c>
      <c r="I20" t="s">
        <v>50</v>
      </c>
      <c r="J20"/>
      <c r="K20">
        <v>50.85</v>
      </c>
      <c r="L20">
        <v>0.0</v>
      </c>
      <c r="M20"/>
      <c r="N20"/>
      <c r="O20">
        <v>9.15</v>
      </c>
      <c r="P20">
        <v>0.0</v>
      </c>
      <c r="Q20">
        <v>60.0</v>
      </c>
      <c r="R20"/>
      <c r="S20"/>
      <c r="T20"/>
      <c r="U20"/>
      <c r="V20"/>
      <c r="W20">
        <v>18</v>
      </c>
    </row>
    <row r="21" spans="1:23">
      <c r="A21"/>
      <c r="B21" t="s">
        <v>47</v>
      </c>
      <c r="C21" t="s">
        <v>47</v>
      </c>
      <c r="D21" t="s">
        <v>36</v>
      </c>
      <c r="E21" t="s">
        <v>37</v>
      </c>
      <c r="F21" t="str">
        <f>"0000293"</f>
        <v>0000293</v>
      </c>
      <c r="G21">
        <v>6</v>
      </c>
      <c r="H21" t="str">
        <f>"10462976033"</f>
        <v>10462976033</v>
      </c>
      <c r="I21" t="s">
        <v>51</v>
      </c>
      <c r="J21"/>
      <c r="K21">
        <v>93.22</v>
      </c>
      <c r="L21">
        <v>0.0</v>
      </c>
      <c r="M21"/>
      <c r="N21"/>
      <c r="O21">
        <v>16.78</v>
      </c>
      <c r="P21">
        <v>0.0</v>
      </c>
      <c r="Q21">
        <v>110.0</v>
      </c>
      <c r="R21"/>
      <c r="S21"/>
      <c r="T21"/>
      <c r="U21"/>
      <c r="V21"/>
      <c r="W21">
        <v>18</v>
      </c>
    </row>
    <row r="22" spans="1:23">
      <c r="A22"/>
      <c r="B22" t="s">
        <v>47</v>
      </c>
      <c r="C22" t="s">
        <v>47</v>
      </c>
      <c r="D22" t="s">
        <v>36</v>
      </c>
      <c r="E22" t="s">
        <v>37</v>
      </c>
      <c r="F22" t="str">
        <f>"0000294"</f>
        <v>0000294</v>
      </c>
      <c r="G22">
        <v>6</v>
      </c>
      <c r="H22" t="str">
        <f>"10277280987"</f>
        <v>10277280987</v>
      </c>
      <c r="I22" t="s">
        <v>52</v>
      </c>
      <c r="J22"/>
      <c r="K22">
        <v>415.25</v>
      </c>
      <c r="L22">
        <v>0.0</v>
      </c>
      <c r="M22"/>
      <c r="N22"/>
      <c r="O22">
        <v>74.75</v>
      </c>
      <c r="P22">
        <v>0.0</v>
      </c>
      <c r="Q22">
        <v>490.0</v>
      </c>
      <c r="R22"/>
      <c r="S22"/>
      <c r="T22"/>
      <c r="U22"/>
      <c r="V22"/>
      <c r="W22">
        <v>18</v>
      </c>
    </row>
    <row r="23" spans="1:23">
      <c r="A23"/>
      <c r="B23" t="s">
        <v>47</v>
      </c>
      <c r="C23" t="s">
        <v>47</v>
      </c>
      <c r="D23" t="s">
        <v>33</v>
      </c>
      <c r="E23" t="s">
        <v>34</v>
      </c>
      <c r="F23" t="str">
        <f>"0004036"</f>
        <v>0004036</v>
      </c>
      <c r="G23">
        <v>1</v>
      </c>
      <c r="H23" t="str">
        <f>"73331907"</f>
        <v>73331907</v>
      </c>
      <c r="I23" t="s">
        <v>53</v>
      </c>
      <c r="J23"/>
      <c r="K23">
        <v>224.58</v>
      </c>
      <c r="L23">
        <v>0.0</v>
      </c>
      <c r="M23"/>
      <c r="N23"/>
      <c r="O23">
        <v>40.42</v>
      </c>
      <c r="P23">
        <v>0.0</v>
      </c>
      <c r="Q23">
        <v>265.0</v>
      </c>
      <c r="R23"/>
      <c r="S23"/>
      <c r="T23"/>
      <c r="U23"/>
      <c r="V23"/>
      <c r="W23">
        <v>18</v>
      </c>
    </row>
    <row r="24" spans="1:23">
      <c r="A24"/>
      <c r="B24" t="s">
        <v>47</v>
      </c>
      <c r="C24" t="s">
        <v>47</v>
      </c>
      <c r="D24" t="s">
        <v>33</v>
      </c>
      <c r="E24" t="s">
        <v>34</v>
      </c>
      <c r="F24" t="str">
        <f>"0004037"</f>
        <v>0004037</v>
      </c>
      <c r="G24">
        <v>1</v>
      </c>
      <c r="H24" t="str">
        <f>"73331907"</f>
        <v>73331907</v>
      </c>
      <c r="I24" t="s">
        <v>53</v>
      </c>
      <c r="J24"/>
      <c r="K24">
        <v>694.92</v>
      </c>
      <c r="L24">
        <v>0.0</v>
      </c>
      <c r="M24"/>
      <c r="N24"/>
      <c r="O24">
        <v>125.08</v>
      </c>
      <c r="P24">
        <v>0.0</v>
      </c>
      <c r="Q24">
        <v>820.0</v>
      </c>
      <c r="R24"/>
      <c r="S24"/>
      <c r="T24"/>
      <c r="U24"/>
      <c r="V24"/>
      <c r="W24">
        <v>18</v>
      </c>
    </row>
    <row r="25" spans="1:23">
      <c r="A25"/>
      <c r="B25" t="s">
        <v>47</v>
      </c>
      <c r="C25" t="s">
        <v>47</v>
      </c>
      <c r="D25" t="s">
        <v>36</v>
      </c>
      <c r="E25" t="s">
        <v>37</v>
      </c>
      <c r="F25" t="str">
        <f>"0000295"</f>
        <v>0000295</v>
      </c>
      <c r="G25">
        <v>6</v>
      </c>
      <c r="H25" t="str">
        <f>"20605629408"</f>
        <v>20605629408</v>
      </c>
      <c r="I25" t="s">
        <v>44</v>
      </c>
      <c r="J25"/>
      <c r="K25">
        <v>762.71</v>
      </c>
      <c r="L25">
        <v>0.0</v>
      </c>
      <c r="M25"/>
      <c r="N25"/>
      <c r="O25">
        <v>137.29</v>
      </c>
      <c r="P25">
        <v>0.0</v>
      </c>
      <c r="Q25">
        <v>900.0</v>
      </c>
      <c r="R25"/>
      <c r="S25"/>
      <c r="T25"/>
      <c r="U25"/>
      <c r="V25"/>
      <c r="W25">
        <v>18</v>
      </c>
    </row>
    <row r="26" spans="1:23">
      <c r="A26"/>
      <c r="B26" t="s">
        <v>54</v>
      </c>
      <c r="C26" t="s">
        <v>54</v>
      </c>
      <c r="D26" t="s">
        <v>36</v>
      </c>
      <c r="E26" t="s">
        <v>37</v>
      </c>
      <c r="F26" t="str">
        <f>"0000296"</f>
        <v>0000296</v>
      </c>
      <c r="G26">
        <v>6</v>
      </c>
      <c r="H26" t="str">
        <f>"20605629408"</f>
        <v>20605629408</v>
      </c>
      <c r="I26" t="s">
        <v>44</v>
      </c>
      <c r="J26"/>
      <c r="K26">
        <v>207.63</v>
      </c>
      <c r="L26">
        <v>0.0</v>
      </c>
      <c r="M26"/>
      <c r="N26"/>
      <c r="O26">
        <v>37.37</v>
      </c>
      <c r="P26">
        <v>0.0</v>
      </c>
      <c r="Q26">
        <v>245.0</v>
      </c>
      <c r="R26"/>
      <c r="S26"/>
      <c r="T26"/>
      <c r="U26"/>
      <c r="V26"/>
      <c r="W26">
        <v>18</v>
      </c>
    </row>
    <row r="27" spans="1:23">
      <c r="A27"/>
      <c r="B27" t="s">
        <v>54</v>
      </c>
      <c r="C27" t="s">
        <v>54</v>
      </c>
      <c r="D27" t="s">
        <v>33</v>
      </c>
      <c r="E27" t="s">
        <v>34</v>
      </c>
      <c r="F27" t="str">
        <f>"0004038"</f>
        <v>0004038</v>
      </c>
      <c r="G27">
        <v>1</v>
      </c>
      <c r="H27" t="str">
        <f>"16723678"</f>
        <v>16723678</v>
      </c>
      <c r="I27" t="s">
        <v>55</v>
      </c>
      <c r="J27"/>
      <c r="K27">
        <v>322.03</v>
      </c>
      <c r="L27">
        <v>0.0</v>
      </c>
      <c r="M27"/>
      <c r="N27"/>
      <c r="O27">
        <v>57.97</v>
      </c>
      <c r="P27">
        <v>0.0</v>
      </c>
      <c r="Q27">
        <v>380.0</v>
      </c>
      <c r="R27"/>
      <c r="S27"/>
      <c r="T27"/>
      <c r="U27"/>
      <c r="V27"/>
      <c r="W27">
        <v>18</v>
      </c>
    </row>
    <row r="28" spans="1:23">
      <c r="A28"/>
      <c r="B28" t="s">
        <v>54</v>
      </c>
      <c r="C28" t="s">
        <v>54</v>
      </c>
      <c r="D28" t="s">
        <v>36</v>
      </c>
      <c r="E28" t="s">
        <v>37</v>
      </c>
      <c r="F28" t="str">
        <f>"0000297"</f>
        <v>0000297</v>
      </c>
      <c r="G28">
        <v>6</v>
      </c>
      <c r="H28" t="str">
        <f>"10052698991"</f>
        <v>10052698991</v>
      </c>
      <c r="I28" t="s">
        <v>56</v>
      </c>
      <c r="J28"/>
      <c r="K28">
        <v>186.44</v>
      </c>
      <c r="L28">
        <v>0.0</v>
      </c>
      <c r="M28"/>
      <c r="N28"/>
      <c r="O28">
        <v>33.56</v>
      </c>
      <c r="P28">
        <v>0.0</v>
      </c>
      <c r="Q28">
        <v>220.0</v>
      </c>
      <c r="R28"/>
      <c r="S28"/>
      <c r="T28"/>
      <c r="U28"/>
      <c r="V28"/>
      <c r="W28">
        <v>18</v>
      </c>
    </row>
    <row r="29" spans="1:23">
      <c r="A29"/>
      <c r="B29" t="s">
        <v>54</v>
      </c>
      <c r="C29" t="s">
        <v>54</v>
      </c>
      <c r="D29" t="s">
        <v>33</v>
      </c>
      <c r="E29" t="s">
        <v>34</v>
      </c>
      <c r="F29" t="str">
        <f>"0004039"</f>
        <v>0004039</v>
      </c>
      <c r="G29">
        <v>1</v>
      </c>
      <c r="H29" t="str">
        <f>"42070280"</f>
        <v>42070280</v>
      </c>
      <c r="I29" t="s">
        <v>57</v>
      </c>
      <c r="J29"/>
      <c r="K29">
        <v>202.54</v>
      </c>
      <c r="L29">
        <v>0.0</v>
      </c>
      <c r="M29"/>
      <c r="N29"/>
      <c r="O29">
        <v>36.46</v>
      </c>
      <c r="P29">
        <v>0.0</v>
      </c>
      <c r="Q29">
        <v>239.0</v>
      </c>
      <c r="R29"/>
      <c r="S29"/>
      <c r="T29"/>
      <c r="U29"/>
      <c r="V29"/>
      <c r="W29">
        <v>18</v>
      </c>
    </row>
    <row r="30" spans="1:23">
      <c r="A30"/>
      <c r="B30" t="s">
        <v>58</v>
      </c>
      <c r="C30" t="s">
        <v>58</v>
      </c>
      <c r="D30" t="s">
        <v>33</v>
      </c>
      <c r="E30" t="s">
        <v>34</v>
      </c>
      <c r="F30" t="str">
        <f>"0004040"</f>
        <v>0004040</v>
      </c>
      <c r="G30">
        <v>1</v>
      </c>
      <c r="H30" t="str">
        <f>"80305749"</f>
        <v>80305749</v>
      </c>
      <c r="I30" t="s">
        <v>59</v>
      </c>
      <c r="J30"/>
      <c r="K30">
        <v>194.92</v>
      </c>
      <c r="L30">
        <v>0.0</v>
      </c>
      <c r="M30"/>
      <c r="N30"/>
      <c r="O30">
        <v>35.08</v>
      </c>
      <c r="P30">
        <v>0.0</v>
      </c>
      <c r="Q30">
        <v>230.0</v>
      </c>
      <c r="R30"/>
      <c r="S30"/>
      <c r="T30"/>
      <c r="U30"/>
      <c r="V30"/>
      <c r="W30">
        <v>18</v>
      </c>
    </row>
    <row r="31" spans="1:23">
      <c r="A31"/>
      <c r="B31" t="s">
        <v>60</v>
      </c>
      <c r="C31" t="s">
        <v>60</v>
      </c>
      <c r="D31" t="s">
        <v>33</v>
      </c>
      <c r="E31" t="s">
        <v>34</v>
      </c>
      <c r="F31" t="str">
        <f>"0004041"</f>
        <v>0004041</v>
      </c>
      <c r="G31">
        <v>1</v>
      </c>
      <c r="H31" t="str">
        <f>"16776767"</f>
        <v>16776767</v>
      </c>
      <c r="I31" t="s">
        <v>61</v>
      </c>
      <c r="J31"/>
      <c r="K31">
        <v>1474.58</v>
      </c>
      <c r="L31">
        <v>0.0</v>
      </c>
      <c r="M31"/>
      <c r="N31"/>
      <c r="O31">
        <v>265.42</v>
      </c>
      <c r="P31">
        <v>0.0</v>
      </c>
      <c r="Q31">
        <v>1740.0</v>
      </c>
      <c r="R31"/>
      <c r="S31"/>
      <c r="T31"/>
      <c r="U31"/>
      <c r="V31"/>
      <c r="W31">
        <v>18</v>
      </c>
    </row>
    <row r="32" spans="1:23">
      <c r="A32"/>
      <c r="B32" t="s">
        <v>62</v>
      </c>
      <c r="C32" t="s">
        <v>62</v>
      </c>
      <c r="D32" t="s">
        <v>36</v>
      </c>
      <c r="E32" t="s">
        <v>37</v>
      </c>
      <c r="F32" t="str">
        <f>"0000298"</f>
        <v>0000298</v>
      </c>
      <c r="G32">
        <v>6</v>
      </c>
      <c r="H32" t="str">
        <f>"20605658581"</f>
        <v>20605658581</v>
      </c>
      <c r="I32" t="s">
        <v>63</v>
      </c>
      <c r="J32"/>
      <c r="K32">
        <v>33.47</v>
      </c>
      <c r="L32">
        <v>0.0</v>
      </c>
      <c r="M32"/>
      <c r="N32"/>
      <c r="O32">
        <v>6.03</v>
      </c>
      <c r="P32">
        <v>0.0</v>
      </c>
      <c r="Q32">
        <v>39.5</v>
      </c>
      <c r="R32"/>
      <c r="S32"/>
      <c r="T32"/>
      <c r="U32"/>
      <c r="V32"/>
      <c r="W32">
        <v>18</v>
      </c>
    </row>
    <row r="33" spans="1:23">
      <c r="A33"/>
      <c r="B33" t="s">
        <v>62</v>
      </c>
      <c r="C33" t="s">
        <v>62</v>
      </c>
      <c r="D33" t="s">
        <v>33</v>
      </c>
      <c r="E33" t="s">
        <v>34</v>
      </c>
      <c r="F33" t="str">
        <f>"0004042"</f>
        <v>0004042</v>
      </c>
      <c r="G33">
        <v>1</v>
      </c>
      <c r="H33" t="str">
        <f>"17429871"</f>
        <v>17429871</v>
      </c>
      <c r="I33" t="s">
        <v>64</v>
      </c>
      <c r="J33"/>
      <c r="K33">
        <v>153.81</v>
      </c>
      <c r="L33">
        <v>0.0</v>
      </c>
      <c r="M33"/>
      <c r="N33"/>
      <c r="O33">
        <v>27.69</v>
      </c>
      <c r="P33">
        <v>0.0</v>
      </c>
      <c r="Q33">
        <v>181.5</v>
      </c>
      <c r="R33"/>
      <c r="S33"/>
      <c r="T33"/>
      <c r="U33"/>
      <c r="V33"/>
      <c r="W33">
        <v>18</v>
      </c>
    </row>
    <row r="34" spans="1:23">
      <c r="A34"/>
      <c r="B34" t="s">
        <v>62</v>
      </c>
      <c r="C34" t="s">
        <v>62</v>
      </c>
      <c r="D34" t="s">
        <v>33</v>
      </c>
      <c r="E34" t="s">
        <v>34</v>
      </c>
      <c r="F34" t="str">
        <f>"0004043"</f>
        <v>0004043</v>
      </c>
      <c r="G34">
        <v>1</v>
      </c>
      <c r="H34" t="str">
        <f>"44753699"</f>
        <v>44753699</v>
      </c>
      <c r="I34" t="s">
        <v>65</v>
      </c>
      <c r="J34"/>
      <c r="K34">
        <v>20.34</v>
      </c>
      <c r="L34">
        <v>0.0</v>
      </c>
      <c r="M34"/>
      <c r="N34"/>
      <c r="O34">
        <v>3.66</v>
      </c>
      <c r="P34">
        <v>0.0</v>
      </c>
      <c r="Q34">
        <v>24.0</v>
      </c>
      <c r="R34"/>
      <c r="S34"/>
      <c r="T34"/>
      <c r="U34"/>
      <c r="V34"/>
      <c r="W34">
        <v>18</v>
      </c>
    </row>
    <row r="35" spans="1:23">
      <c r="A35"/>
      <c r="B35" t="s">
        <v>62</v>
      </c>
      <c r="C35" t="s">
        <v>62</v>
      </c>
      <c r="D35" t="s">
        <v>36</v>
      </c>
      <c r="E35" t="s">
        <v>37</v>
      </c>
      <c r="F35" t="str">
        <f>"0000299"</f>
        <v>0000299</v>
      </c>
      <c r="G35">
        <v>6</v>
      </c>
      <c r="H35" t="str">
        <f>"10165718882"</f>
        <v>10165718882</v>
      </c>
      <c r="I35" t="s">
        <v>66</v>
      </c>
      <c r="J35"/>
      <c r="K35">
        <v>1148.31</v>
      </c>
      <c r="L35">
        <v>0.0</v>
      </c>
      <c r="M35"/>
      <c r="N35"/>
      <c r="O35">
        <v>206.69</v>
      </c>
      <c r="P35">
        <v>0.0</v>
      </c>
      <c r="Q35">
        <v>1355.0</v>
      </c>
      <c r="R35"/>
      <c r="S35"/>
      <c r="T35"/>
      <c r="U35"/>
      <c r="V35"/>
      <c r="W35">
        <v>18</v>
      </c>
    </row>
    <row r="36" spans="1:23">
      <c r="A36"/>
      <c r="B36" t="s">
        <v>62</v>
      </c>
      <c r="C36" t="s">
        <v>62</v>
      </c>
      <c r="D36" t="s">
        <v>36</v>
      </c>
      <c r="E36" t="s">
        <v>37</v>
      </c>
      <c r="F36" t="str">
        <f>"0000300"</f>
        <v>0000300</v>
      </c>
      <c r="G36">
        <v>6</v>
      </c>
      <c r="H36" t="str">
        <f>"10742444568"</f>
        <v>10742444568</v>
      </c>
      <c r="I36" t="s">
        <v>43</v>
      </c>
      <c r="J36"/>
      <c r="K36">
        <v>203.39</v>
      </c>
      <c r="L36">
        <v>0.0</v>
      </c>
      <c r="M36"/>
      <c r="N36"/>
      <c r="O36">
        <v>36.61</v>
      </c>
      <c r="P36">
        <v>0.0</v>
      </c>
      <c r="Q36">
        <v>240.0</v>
      </c>
      <c r="R36"/>
      <c r="S36"/>
      <c r="T36"/>
      <c r="U36"/>
      <c r="V36"/>
      <c r="W36">
        <v>18</v>
      </c>
    </row>
    <row r="37" spans="1:23">
      <c r="A37"/>
      <c r="B37" t="s">
        <v>67</v>
      </c>
      <c r="C37" t="s">
        <v>67</v>
      </c>
      <c r="D37" t="s">
        <v>36</v>
      </c>
      <c r="E37" t="s">
        <v>37</v>
      </c>
      <c r="F37" t="str">
        <f>"0000301"</f>
        <v>0000301</v>
      </c>
      <c r="G37">
        <v>6</v>
      </c>
      <c r="H37" t="str">
        <f>"20488053885"</f>
        <v>20488053885</v>
      </c>
      <c r="I37" t="s">
        <v>68</v>
      </c>
      <c r="J37"/>
      <c r="K37">
        <v>390.68</v>
      </c>
      <c r="L37">
        <v>0.0</v>
      </c>
      <c r="M37"/>
      <c r="N37"/>
      <c r="O37">
        <v>70.32</v>
      </c>
      <c r="P37">
        <v>0.0</v>
      </c>
      <c r="Q37">
        <v>461.0</v>
      </c>
      <c r="R37"/>
      <c r="S37"/>
      <c r="T37"/>
      <c r="U37"/>
      <c r="V37"/>
      <c r="W37">
        <v>18</v>
      </c>
    </row>
    <row r="38" spans="1:23">
      <c r="A38"/>
      <c r="B38" t="s">
        <v>69</v>
      </c>
      <c r="C38" t="s">
        <v>69</v>
      </c>
      <c r="D38" t="s">
        <v>36</v>
      </c>
      <c r="E38" t="s">
        <v>37</v>
      </c>
      <c r="F38" t="str">
        <f>"0000302"</f>
        <v>0000302</v>
      </c>
      <c r="G38">
        <v>6</v>
      </c>
      <c r="H38" t="str">
        <f>"20605629408"</f>
        <v>20605629408</v>
      </c>
      <c r="I38" t="s">
        <v>44</v>
      </c>
      <c r="J38"/>
      <c r="K38">
        <v>805.08</v>
      </c>
      <c r="L38">
        <v>0.0</v>
      </c>
      <c r="M38"/>
      <c r="N38"/>
      <c r="O38">
        <v>144.92</v>
      </c>
      <c r="P38">
        <v>0.0</v>
      </c>
      <c r="Q38">
        <v>950.0</v>
      </c>
      <c r="R38"/>
      <c r="S38"/>
      <c r="T38"/>
      <c r="U38"/>
      <c r="V38"/>
      <c r="W38">
        <v>18</v>
      </c>
    </row>
    <row r="39" spans="1:23">
      <c r="A39"/>
      <c r="B39" t="s">
        <v>69</v>
      </c>
      <c r="C39" t="s">
        <v>69</v>
      </c>
      <c r="D39" t="s">
        <v>33</v>
      </c>
      <c r="E39" t="s">
        <v>34</v>
      </c>
      <c r="F39" t="str">
        <f>"0004044"</f>
        <v>0004044</v>
      </c>
      <c r="G39">
        <v>1</v>
      </c>
      <c r="H39" t="str">
        <f>"16570210165"</f>
        <v>16570210165</v>
      </c>
      <c r="I39" t="s">
        <v>70</v>
      </c>
      <c r="J39"/>
      <c r="K39">
        <v>35.59</v>
      </c>
      <c r="L39">
        <v>0.0</v>
      </c>
      <c r="M39"/>
      <c r="N39"/>
      <c r="O39">
        <v>6.41</v>
      </c>
      <c r="P39">
        <v>0.0</v>
      </c>
      <c r="Q39">
        <v>42.0</v>
      </c>
      <c r="R39"/>
      <c r="S39"/>
      <c r="T39"/>
      <c r="U39"/>
      <c r="V39"/>
      <c r="W39">
        <v>18</v>
      </c>
    </row>
    <row r="40" spans="1:23">
      <c r="A40"/>
      <c r="B40" t="s">
        <v>71</v>
      </c>
      <c r="C40" t="s">
        <v>71</v>
      </c>
      <c r="D40" t="s">
        <v>33</v>
      </c>
      <c r="E40" t="s">
        <v>34</v>
      </c>
      <c r="F40" t="str">
        <f>"0004045"</f>
        <v>0004045</v>
      </c>
      <c r="G40">
        <v>1</v>
      </c>
      <c r="H40" t="str">
        <f>"16442678"</f>
        <v>16442678</v>
      </c>
      <c r="I40" t="s">
        <v>72</v>
      </c>
      <c r="J40"/>
      <c r="K40">
        <v>66.95</v>
      </c>
      <c r="L40">
        <v>0.0</v>
      </c>
      <c r="M40"/>
      <c r="N40"/>
      <c r="O40">
        <v>12.05</v>
      </c>
      <c r="P40">
        <v>0.0</v>
      </c>
      <c r="Q40">
        <v>79.0</v>
      </c>
      <c r="R40"/>
      <c r="S40"/>
      <c r="T40"/>
      <c r="U40"/>
      <c r="V40"/>
      <c r="W40">
        <v>18</v>
      </c>
    </row>
    <row r="41" spans="1:23">
      <c r="A41"/>
      <c r="B41" t="s">
        <v>71</v>
      </c>
      <c r="C41" t="s">
        <v>71</v>
      </c>
      <c r="D41" t="s">
        <v>33</v>
      </c>
      <c r="E41" t="s">
        <v>34</v>
      </c>
      <c r="F41" t="str">
        <f>"0004046"</f>
        <v>0004046</v>
      </c>
      <c r="G41">
        <v>1</v>
      </c>
      <c r="H41" t="str">
        <f>"21289341"</f>
        <v>21289341</v>
      </c>
      <c r="I41" t="s">
        <v>73</v>
      </c>
      <c r="J41"/>
      <c r="K41">
        <v>50.42</v>
      </c>
      <c r="L41">
        <v>0.0</v>
      </c>
      <c r="M41"/>
      <c r="N41"/>
      <c r="O41">
        <v>9.08</v>
      </c>
      <c r="P41">
        <v>0.0</v>
      </c>
      <c r="Q41">
        <v>59.5</v>
      </c>
      <c r="R41"/>
      <c r="S41"/>
      <c r="T41"/>
      <c r="U41"/>
      <c r="V41"/>
      <c r="W41">
        <v>18</v>
      </c>
    </row>
    <row r="42" spans="1:23">
      <c r="A42"/>
      <c r="B42" t="s">
        <v>71</v>
      </c>
      <c r="C42" t="s">
        <v>71</v>
      </c>
      <c r="D42" t="s">
        <v>33</v>
      </c>
      <c r="E42" t="s">
        <v>34</v>
      </c>
      <c r="F42" t="str">
        <f>"0004047"</f>
        <v>0004047</v>
      </c>
      <c r="G42">
        <v>1</v>
      </c>
      <c r="H42" t="str">
        <f>"16792566"</f>
        <v>16792566</v>
      </c>
      <c r="I42" t="s">
        <v>74</v>
      </c>
      <c r="J42"/>
      <c r="K42">
        <v>427.97</v>
      </c>
      <c r="L42">
        <v>0.0</v>
      </c>
      <c r="M42"/>
      <c r="N42"/>
      <c r="O42">
        <v>77.03</v>
      </c>
      <c r="P42">
        <v>0.0</v>
      </c>
      <c r="Q42">
        <v>505.0</v>
      </c>
      <c r="R42"/>
      <c r="S42"/>
      <c r="T42"/>
      <c r="U42"/>
      <c r="V42"/>
      <c r="W42">
        <v>18</v>
      </c>
    </row>
    <row r="43" spans="1:23">
      <c r="A43"/>
      <c r="B43" t="s">
        <v>75</v>
      </c>
      <c r="C43" t="s">
        <v>75</v>
      </c>
      <c r="D43" t="s">
        <v>36</v>
      </c>
      <c r="E43" t="s">
        <v>37</v>
      </c>
      <c r="F43" t="str">
        <f>"0000303"</f>
        <v>0000303</v>
      </c>
      <c r="G43">
        <v>6</v>
      </c>
      <c r="H43" t="str">
        <f>"20608161296"</f>
        <v>20608161296</v>
      </c>
      <c r="I43" t="s">
        <v>46</v>
      </c>
      <c r="J43"/>
      <c r="K43">
        <v>383.9</v>
      </c>
      <c r="L43">
        <v>0.0</v>
      </c>
      <c r="M43"/>
      <c r="N43"/>
      <c r="O43">
        <v>69.1</v>
      </c>
      <c r="P43">
        <v>0.0</v>
      </c>
      <c r="Q43">
        <v>453.0</v>
      </c>
      <c r="R43"/>
      <c r="S43"/>
      <c r="T43"/>
      <c r="U43"/>
      <c r="V43"/>
      <c r="W43">
        <v>18</v>
      </c>
    </row>
    <row r="44" spans="1:23">
      <c r="A44"/>
      <c r="B44" t="s">
        <v>75</v>
      </c>
      <c r="C44" t="s">
        <v>75</v>
      </c>
      <c r="D44" t="s">
        <v>36</v>
      </c>
      <c r="E44" t="s">
        <v>37</v>
      </c>
      <c r="F44" t="str">
        <f>"0000304"</f>
        <v>0000304</v>
      </c>
      <c r="G44">
        <v>6</v>
      </c>
      <c r="H44" t="str">
        <f>"20608161296"</f>
        <v>20608161296</v>
      </c>
      <c r="I44" t="s">
        <v>46</v>
      </c>
      <c r="J44"/>
      <c r="K44">
        <v>380.51</v>
      </c>
      <c r="L44">
        <v>0.0</v>
      </c>
      <c r="M44"/>
      <c r="N44"/>
      <c r="O44">
        <v>68.49</v>
      </c>
      <c r="P44">
        <v>0.0</v>
      </c>
      <c r="Q44">
        <v>449.0</v>
      </c>
      <c r="R44"/>
      <c r="S44"/>
      <c r="T44"/>
      <c r="U44"/>
      <c r="V44"/>
      <c r="W44">
        <v>18</v>
      </c>
    </row>
    <row r="45" spans="1:23">
      <c r="A45"/>
      <c r="B45" t="s">
        <v>75</v>
      </c>
      <c r="C45" t="s">
        <v>75</v>
      </c>
      <c r="D45" t="s">
        <v>33</v>
      </c>
      <c r="E45" t="s">
        <v>34</v>
      </c>
      <c r="F45" t="str">
        <f>"0004048"</f>
        <v>0004048</v>
      </c>
      <c r="G45">
        <v>1</v>
      </c>
      <c r="H45" t="str">
        <f>"45636105"</f>
        <v>45636105</v>
      </c>
      <c r="I45" t="s">
        <v>76</v>
      </c>
      <c r="J45"/>
      <c r="K45">
        <v>54.24</v>
      </c>
      <c r="L45">
        <v>0.0</v>
      </c>
      <c r="M45"/>
      <c r="N45"/>
      <c r="O45">
        <v>9.76</v>
      </c>
      <c r="P45">
        <v>0.0</v>
      </c>
      <c r="Q45">
        <v>64.0</v>
      </c>
      <c r="R45"/>
      <c r="S45"/>
      <c r="T45"/>
      <c r="U45"/>
      <c r="V45"/>
      <c r="W45">
        <v>18</v>
      </c>
    </row>
    <row r="46" spans="1:23">
      <c r="A46"/>
      <c r="B46" t="s">
        <v>75</v>
      </c>
      <c r="C46" t="s">
        <v>75</v>
      </c>
      <c r="D46" t="s">
        <v>33</v>
      </c>
      <c r="E46" t="s">
        <v>34</v>
      </c>
      <c r="F46" t="str">
        <f>"0004049"</f>
        <v>0004049</v>
      </c>
      <c r="G46">
        <v>1</v>
      </c>
      <c r="H46" t="str">
        <f>"45337153"</f>
        <v>45337153</v>
      </c>
      <c r="I46" t="s">
        <v>48</v>
      </c>
      <c r="J46"/>
      <c r="K46">
        <v>1771.19</v>
      </c>
      <c r="L46">
        <v>0.0</v>
      </c>
      <c r="M46"/>
      <c r="N46"/>
      <c r="O46">
        <v>318.81</v>
      </c>
      <c r="P46">
        <v>0.0</v>
      </c>
      <c r="Q46">
        <v>2090.0</v>
      </c>
      <c r="R46"/>
      <c r="S46"/>
      <c r="T46"/>
      <c r="U46"/>
      <c r="V46"/>
      <c r="W46">
        <v>18</v>
      </c>
    </row>
    <row r="47" spans="1:23">
      <c r="A47"/>
      <c r="B47" t="s">
        <v>77</v>
      </c>
      <c r="C47" t="s">
        <v>77</v>
      </c>
      <c r="D47" t="s">
        <v>36</v>
      </c>
      <c r="E47" t="s">
        <v>37</v>
      </c>
      <c r="F47" t="str">
        <f>"0000305"</f>
        <v>0000305</v>
      </c>
      <c r="G47">
        <v>6</v>
      </c>
      <c r="H47" t="str">
        <f>"20487625061"</f>
        <v>20487625061</v>
      </c>
      <c r="I47" t="s">
        <v>78</v>
      </c>
      <c r="J47"/>
      <c r="K47">
        <v>152.54</v>
      </c>
      <c r="L47">
        <v>0.0</v>
      </c>
      <c r="M47"/>
      <c r="N47"/>
      <c r="O47">
        <v>27.46</v>
      </c>
      <c r="P47">
        <v>0.0</v>
      </c>
      <c r="Q47">
        <v>180.0</v>
      </c>
      <c r="R47"/>
      <c r="S47"/>
      <c r="T47"/>
      <c r="U47"/>
      <c r="V47"/>
      <c r="W47">
        <v>18</v>
      </c>
    </row>
    <row r="48" spans="1:23">
      <c r="A48"/>
      <c r="B48" t="s">
        <v>79</v>
      </c>
      <c r="C48" t="s">
        <v>79</v>
      </c>
      <c r="D48" t="s">
        <v>33</v>
      </c>
      <c r="E48" t="s">
        <v>34</v>
      </c>
      <c r="F48" t="str">
        <f>"0004050"</f>
        <v>0004050</v>
      </c>
      <c r="G48">
        <v>1</v>
      </c>
      <c r="H48" t="str">
        <f>"16651963"</f>
        <v>16651963</v>
      </c>
      <c r="I48" t="s">
        <v>80</v>
      </c>
      <c r="J48"/>
      <c r="K48">
        <v>91.53</v>
      </c>
      <c r="L48">
        <v>0.0</v>
      </c>
      <c r="M48"/>
      <c r="N48"/>
      <c r="O48">
        <v>16.47</v>
      </c>
      <c r="P48">
        <v>0.0</v>
      </c>
      <c r="Q48">
        <v>108.0</v>
      </c>
      <c r="R48"/>
      <c r="S48"/>
      <c r="T48"/>
      <c r="U48"/>
      <c r="V48"/>
      <c r="W48">
        <v>18</v>
      </c>
    </row>
    <row r="49" spans="1:23">
      <c r="A49"/>
      <c r="B49" t="s">
        <v>79</v>
      </c>
      <c r="C49" t="s">
        <v>79</v>
      </c>
      <c r="D49" t="s">
        <v>33</v>
      </c>
      <c r="E49" t="s">
        <v>34</v>
      </c>
      <c r="F49" t="str">
        <f>"0004051"</f>
        <v>0004051</v>
      </c>
      <c r="G49">
        <v>1</v>
      </c>
      <c r="H49" t="str">
        <f>"16687715"</f>
        <v>16687715</v>
      </c>
      <c r="I49" t="s">
        <v>81</v>
      </c>
      <c r="J49"/>
      <c r="K49">
        <v>8.47</v>
      </c>
      <c r="L49">
        <v>0.0</v>
      </c>
      <c r="M49"/>
      <c r="N49"/>
      <c r="O49">
        <v>1.53</v>
      </c>
      <c r="P49">
        <v>0.0</v>
      </c>
      <c r="Q49">
        <v>10.0</v>
      </c>
      <c r="R49"/>
      <c r="S49"/>
      <c r="T49"/>
      <c r="U49"/>
      <c r="V49"/>
      <c r="W49">
        <v>18</v>
      </c>
    </row>
    <row r="50" spans="1:23">
      <c r="A50"/>
      <c r="B50" t="s">
        <v>82</v>
      </c>
      <c r="C50" t="s">
        <v>82</v>
      </c>
      <c r="D50" t="s">
        <v>33</v>
      </c>
      <c r="E50" t="s">
        <v>34</v>
      </c>
      <c r="F50" t="str">
        <f>"0004052"</f>
        <v>0004052</v>
      </c>
      <c r="G50">
        <v>1</v>
      </c>
      <c r="H50" t="str">
        <f>"12345678"</f>
        <v>12345678</v>
      </c>
      <c r="I50" t="s">
        <v>83</v>
      </c>
      <c r="J50"/>
      <c r="K50">
        <v>18.64</v>
      </c>
      <c r="L50">
        <v>0.0</v>
      </c>
      <c r="M50"/>
      <c r="N50"/>
      <c r="O50">
        <v>3.36</v>
      </c>
      <c r="P50">
        <v>0.0</v>
      </c>
      <c r="Q50">
        <v>22.0</v>
      </c>
      <c r="R50"/>
      <c r="S50"/>
      <c r="T50"/>
      <c r="U50"/>
      <c r="V50"/>
      <c r="W50">
        <v>18</v>
      </c>
    </row>
    <row r="51" spans="1:23">
      <c r="A51"/>
      <c r="B51" t="s">
        <v>82</v>
      </c>
      <c r="C51" t="s">
        <v>82</v>
      </c>
      <c r="D51" t="s">
        <v>33</v>
      </c>
      <c r="E51" t="s">
        <v>34</v>
      </c>
      <c r="F51" t="str">
        <f>"0004053"</f>
        <v>0004053</v>
      </c>
      <c r="G51">
        <v>1</v>
      </c>
      <c r="H51" t="str">
        <f>"73242525"</f>
        <v>73242525</v>
      </c>
      <c r="I51" t="s">
        <v>84</v>
      </c>
      <c r="J51"/>
      <c r="K51">
        <v>62.71</v>
      </c>
      <c r="L51">
        <v>0.0</v>
      </c>
      <c r="M51"/>
      <c r="N51"/>
      <c r="O51">
        <v>11.29</v>
      </c>
      <c r="P51">
        <v>0.0</v>
      </c>
      <c r="Q51">
        <v>74.0</v>
      </c>
      <c r="R51"/>
      <c r="S51"/>
      <c r="T51"/>
      <c r="U51"/>
      <c r="V51"/>
      <c r="W51">
        <v>18</v>
      </c>
    </row>
    <row r="52" spans="1:23">
      <c r="A52"/>
      <c r="B52" t="s">
        <v>82</v>
      </c>
      <c r="C52" t="s">
        <v>82</v>
      </c>
      <c r="D52" t="s">
        <v>33</v>
      </c>
      <c r="E52" t="s">
        <v>34</v>
      </c>
      <c r="F52" t="str">
        <f>"0004054"</f>
        <v>0004054</v>
      </c>
      <c r="G52">
        <v>1</v>
      </c>
      <c r="H52" t="str">
        <f>"27398676"</f>
        <v>27398676</v>
      </c>
      <c r="I52" t="s">
        <v>85</v>
      </c>
      <c r="J52"/>
      <c r="K52">
        <v>7389.83</v>
      </c>
      <c r="L52">
        <v>0.0</v>
      </c>
      <c r="M52"/>
      <c r="N52"/>
      <c r="O52">
        <v>1330.17</v>
      </c>
      <c r="P52">
        <v>0.0</v>
      </c>
      <c r="Q52">
        <v>8720.0</v>
      </c>
      <c r="R52"/>
      <c r="S52"/>
      <c r="T52"/>
      <c r="U52"/>
      <c r="V52"/>
      <c r="W52">
        <v>18</v>
      </c>
    </row>
    <row r="53" spans="1:23">
      <c r="A53"/>
      <c r="B53" t="s">
        <v>82</v>
      </c>
      <c r="C53" t="s">
        <v>82</v>
      </c>
      <c r="D53" t="s">
        <v>36</v>
      </c>
      <c r="E53" t="s">
        <v>37</v>
      </c>
      <c r="F53" t="str">
        <f>"0000306"</f>
        <v>0000306</v>
      </c>
      <c r="G53">
        <v>6</v>
      </c>
      <c r="H53" t="str">
        <f>"20488085493"</f>
        <v>20488085493</v>
      </c>
      <c r="I53" t="s">
        <v>86</v>
      </c>
      <c r="J53"/>
      <c r="K53">
        <v>824.58</v>
      </c>
      <c r="L53">
        <v>0.0</v>
      </c>
      <c r="M53"/>
      <c r="N53"/>
      <c r="O53">
        <v>148.42</v>
      </c>
      <c r="P53">
        <v>0.0</v>
      </c>
      <c r="Q53">
        <v>973.0</v>
      </c>
      <c r="R53"/>
      <c r="S53"/>
      <c r="T53"/>
      <c r="U53"/>
      <c r="V53"/>
      <c r="W53">
        <v>18</v>
      </c>
    </row>
    <row r="54" spans="1:23">
      <c r="A54"/>
      <c r="B54" t="s">
        <v>82</v>
      </c>
      <c r="C54" t="s">
        <v>82</v>
      </c>
      <c r="D54" t="s">
        <v>36</v>
      </c>
      <c r="E54" t="s">
        <v>37</v>
      </c>
      <c r="F54" t="str">
        <f>"0000307"</f>
        <v>0000307</v>
      </c>
      <c r="G54">
        <v>6</v>
      </c>
      <c r="H54" t="str">
        <f>"20479378763"</f>
        <v>20479378763</v>
      </c>
      <c r="I54" t="s">
        <v>87</v>
      </c>
      <c r="J54"/>
      <c r="K54">
        <v>633.05</v>
      </c>
      <c r="L54">
        <v>0.0</v>
      </c>
      <c r="M54"/>
      <c r="N54"/>
      <c r="O54">
        <v>113.95</v>
      </c>
      <c r="P54">
        <v>0.0</v>
      </c>
      <c r="Q54">
        <v>747.0</v>
      </c>
      <c r="R54"/>
      <c r="S54"/>
      <c r="T54"/>
      <c r="U54"/>
      <c r="V54"/>
      <c r="W54">
        <v>18</v>
      </c>
    </row>
    <row r="55" spans="1:23">
      <c r="A55"/>
      <c r="B55" t="s">
        <v>88</v>
      </c>
      <c r="C55" t="s">
        <v>88</v>
      </c>
      <c r="D55" t="s">
        <v>33</v>
      </c>
      <c r="E55" t="s">
        <v>34</v>
      </c>
      <c r="F55" t="str">
        <f>"0004055"</f>
        <v>0004055</v>
      </c>
      <c r="G55">
        <v>6</v>
      </c>
      <c r="H55" t="str">
        <f>"20480438796"</f>
        <v>20480438796</v>
      </c>
      <c r="I55" t="s">
        <v>89</v>
      </c>
      <c r="J55"/>
      <c r="K55">
        <v>49.15</v>
      </c>
      <c r="L55">
        <v>0.0</v>
      </c>
      <c r="M55"/>
      <c r="N55"/>
      <c r="O55">
        <v>8.85</v>
      </c>
      <c r="P55">
        <v>0.0</v>
      </c>
      <c r="Q55">
        <v>58.0</v>
      </c>
      <c r="R55"/>
      <c r="S55"/>
      <c r="T55"/>
      <c r="U55"/>
      <c r="V55"/>
      <c r="W55">
        <v>18</v>
      </c>
    </row>
    <row r="56" spans="1:23">
      <c r="A56"/>
      <c r="B56" t="s">
        <v>88</v>
      </c>
      <c r="C56" t="s">
        <v>88</v>
      </c>
      <c r="D56" t="s">
        <v>36</v>
      </c>
      <c r="E56" t="s">
        <v>37</v>
      </c>
      <c r="F56" t="str">
        <f>"0000308"</f>
        <v>0000308</v>
      </c>
      <c r="G56">
        <v>6</v>
      </c>
      <c r="H56" t="str">
        <f>"20605629408"</f>
        <v>20605629408</v>
      </c>
      <c r="I56" t="s">
        <v>44</v>
      </c>
      <c r="J56"/>
      <c r="K56">
        <v>1290.68</v>
      </c>
      <c r="L56">
        <v>0.0</v>
      </c>
      <c r="M56"/>
      <c r="N56"/>
      <c r="O56">
        <v>232.32</v>
      </c>
      <c r="P56">
        <v>0.0</v>
      </c>
      <c r="Q56">
        <v>1523.0</v>
      </c>
      <c r="R56"/>
      <c r="S56"/>
      <c r="T56"/>
      <c r="U56"/>
      <c r="V56"/>
      <c r="W56">
        <v>18</v>
      </c>
    </row>
    <row r="57" spans="1:23">
      <c r="A57"/>
      <c r="B57" t="s">
        <v>90</v>
      </c>
      <c r="C57" t="s">
        <v>90</v>
      </c>
      <c r="D57" t="s">
        <v>36</v>
      </c>
      <c r="E57" t="s">
        <v>37</v>
      </c>
      <c r="F57" t="str">
        <f>"0000309"</f>
        <v>0000309</v>
      </c>
      <c r="G57">
        <v>6</v>
      </c>
      <c r="H57" t="str">
        <f>"20608781600"</f>
        <v>20608781600</v>
      </c>
      <c r="I57" t="s">
        <v>91</v>
      </c>
      <c r="J57"/>
      <c r="K57">
        <v>88.98</v>
      </c>
      <c r="L57">
        <v>0.0</v>
      </c>
      <c r="M57"/>
      <c r="N57"/>
      <c r="O57">
        <v>16.02</v>
      </c>
      <c r="P57">
        <v>0.0</v>
      </c>
      <c r="Q57">
        <v>105.0</v>
      </c>
      <c r="R57"/>
      <c r="S57"/>
      <c r="T57"/>
      <c r="U57"/>
      <c r="V57"/>
      <c r="W57">
        <v>18</v>
      </c>
    </row>
    <row r="58" spans="1:23">
      <c r="A58"/>
      <c r="B58" t="s">
        <v>90</v>
      </c>
      <c r="C58" t="s">
        <v>90</v>
      </c>
      <c r="D58" t="s">
        <v>36</v>
      </c>
      <c r="E58" t="s">
        <v>37</v>
      </c>
      <c r="F58" t="str">
        <f>"0000310"</f>
        <v>0000310</v>
      </c>
      <c r="G58">
        <v>6</v>
      </c>
      <c r="H58" t="str">
        <f>"20605629408"</f>
        <v>20605629408</v>
      </c>
      <c r="I58" t="s">
        <v>44</v>
      </c>
      <c r="J58"/>
      <c r="K58">
        <v>1303.39</v>
      </c>
      <c r="L58">
        <v>0.0</v>
      </c>
      <c r="M58"/>
      <c r="N58"/>
      <c r="O58">
        <v>234.61</v>
      </c>
      <c r="P58">
        <v>0.0</v>
      </c>
      <c r="Q58">
        <v>1538.0</v>
      </c>
      <c r="R58"/>
      <c r="S58"/>
      <c r="T58"/>
      <c r="U58"/>
      <c r="V58"/>
      <c r="W58">
        <v>18</v>
      </c>
    </row>
    <row r="59" spans="1:23">
      <c r="A59"/>
      <c r="B59" t="s">
        <v>92</v>
      </c>
      <c r="C59" t="s">
        <v>92</v>
      </c>
      <c r="D59" t="s">
        <v>36</v>
      </c>
      <c r="E59" t="s">
        <v>37</v>
      </c>
      <c r="F59" t="str">
        <f>"0000311"</f>
        <v>0000311</v>
      </c>
      <c r="G59">
        <v>6</v>
      </c>
      <c r="H59" t="str">
        <f>"10419447043"</f>
        <v>10419447043</v>
      </c>
      <c r="I59" t="s">
        <v>93</v>
      </c>
      <c r="J59"/>
      <c r="K59">
        <v>4822.03</v>
      </c>
      <c r="L59">
        <v>0.0</v>
      </c>
      <c r="M59"/>
      <c r="N59"/>
      <c r="O59">
        <v>867.97</v>
      </c>
      <c r="P59">
        <v>0.0</v>
      </c>
      <c r="Q59">
        <v>5690.0</v>
      </c>
      <c r="R59"/>
      <c r="S59"/>
      <c r="T59"/>
      <c r="U59"/>
      <c r="V59"/>
      <c r="W59">
        <v>18</v>
      </c>
    </row>
    <row r="60" spans="1:23">
      <c r="A60"/>
      <c r="B60" t="s">
        <v>92</v>
      </c>
      <c r="C60" t="s">
        <v>92</v>
      </c>
      <c r="D60" t="s">
        <v>36</v>
      </c>
      <c r="E60" t="s">
        <v>37</v>
      </c>
      <c r="F60" t="str">
        <f>"0000312"</f>
        <v>0000312</v>
      </c>
      <c r="G60">
        <v>6</v>
      </c>
      <c r="H60" t="str">
        <f>"20606697521"</f>
        <v>20606697521</v>
      </c>
      <c r="I60" t="s">
        <v>94</v>
      </c>
      <c r="J60"/>
      <c r="K60">
        <v>569.49</v>
      </c>
      <c r="L60">
        <v>0.0</v>
      </c>
      <c r="M60"/>
      <c r="N60"/>
      <c r="O60">
        <v>102.51</v>
      </c>
      <c r="P60">
        <v>0.0</v>
      </c>
      <c r="Q60">
        <v>672.0</v>
      </c>
      <c r="R60"/>
      <c r="S60"/>
      <c r="T60"/>
      <c r="U60"/>
      <c r="V60"/>
      <c r="W60">
        <v>18</v>
      </c>
    </row>
    <row r="61" spans="1:23">
      <c r="A61"/>
      <c r="B61" t="s">
        <v>95</v>
      </c>
      <c r="C61" t="s">
        <v>95</v>
      </c>
      <c r="D61" t="s">
        <v>33</v>
      </c>
      <c r="E61" t="s">
        <v>34</v>
      </c>
      <c r="F61" t="str">
        <f>"0004056"</f>
        <v>0004056</v>
      </c>
      <c r="G61">
        <v>1</v>
      </c>
      <c r="H61" t="str">
        <f>"45337153"</f>
        <v>45337153</v>
      </c>
      <c r="I61" t="s">
        <v>48</v>
      </c>
      <c r="J61"/>
      <c r="K61">
        <v>2588.98</v>
      </c>
      <c r="L61">
        <v>0.0</v>
      </c>
      <c r="M61"/>
      <c r="N61"/>
      <c r="O61">
        <v>466.02</v>
      </c>
      <c r="P61">
        <v>0.0</v>
      </c>
      <c r="Q61">
        <v>3055.0</v>
      </c>
      <c r="R61"/>
      <c r="S61"/>
      <c r="T61"/>
      <c r="U61"/>
      <c r="V61"/>
      <c r="W61">
        <v>18</v>
      </c>
    </row>
    <row r="62" spans="1:23">
      <c r="A62"/>
      <c r="B62" t="s">
        <v>32</v>
      </c>
      <c r="C62" t="s">
        <v>32</v>
      </c>
      <c r="D62" t="s">
        <v>96</v>
      </c>
      <c r="E62" t="s">
        <v>34</v>
      </c>
      <c r="F62" t="str">
        <f>"0000018"</f>
        <v>0000018</v>
      </c>
      <c r="G62">
        <v>6</v>
      </c>
      <c r="H62" t="str">
        <f>"10420350550"</f>
        <v>10420350550</v>
      </c>
      <c r="I62" t="s">
        <v>39</v>
      </c>
      <c r="J62"/>
      <c r="K62">
        <v>-111.02</v>
      </c>
      <c r="L62">
        <v>0.0</v>
      </c>
      <c r="M62"/>
      <c r="N62"/>
      <c r="O62">
        <v>-19.98</v>
      </c>
      <c r="P62">
        <v>0.0</v>
      </c>
      <c r="Q62">
        <v>-131.0</v>
      </c>
      <c r="R62"/>
      <c r="S62" t="s">
        <v>32</v>
      </c>
      <c r="T62" t="s">
        <v>33</v>
      </c>
      <c r="U62" t="s">
        <v>34</v>
      </c>
      <c r="V62" t="s">
        <v>97</v>
      </c>
      <c r="W62">
        <v>18</v>
      </c>
    </row>
    <row r="63" spans="1:23">
      <c r="A63"/>
      <c r="B63" t="s">
        <v>47</v>
      </c>
      <c r="C63" t="s">
        <v>47</v>
      </c>
      <c r="D63" t="s">
        <v>96</v>
      </c>
      <c r="E63" t="s">
        <v>34</v>
      </c>
      <c r="F63" t="str">
        <f>"0000019"</f>
        <v>0000019</v>
      </c>
      <c r="G63">
        <v>1</v>
      </c>
      <c r="H63" t="str">
        <f>"73331907"</f>
        <v>73331907</v>
      </c>
      <c r="I63" t="s">
        <v>53</v>
      </c>
      <c r="J63"/>
      <c r="K63">
        <v>-694.92</v>
      </c>
      <c r="L63">
        <v>0.0</v>
      </c>
      <c r="M63"/>
      <c r="N63"/>
      <c r="O63">
        <v>-125.08</v>
      </c>
      <c r="P63">
        <v>0.0</v>
      </c>
      <c r="Q63">
        <v>-820.0</v>
      </c>
      <c r="R63"/>
      <c r="S63" t="s">
        <v>47</v>
      </c>
      <c r="T63" t="s">
        <v>33</v>
      </c>
      <c r="U63" t="s">
        <v>34</v>
      </c>
      <c r="V63" t="s">
        <v>98</v>
      </c>
      <c r="W6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2022-04-21T18:49:19-05:00</dcterms:created>
  <dcterms:modified xsi:type="dcterms:W3CDTF">2022-04-21T18:49:19-05:00</dcterms:modified>
  <dc:title>Untitled Spreadsheet</dc:title>
  <dc:description/>
  <dc:subject/>
  <cp:keywords/>
  <cp:category/>
</cp:coreProperties>
</file>