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<sst xmlns="http://schemas.openxmlformats.org/spreadsheetml/2006/main" uniqueCount="197">
  <si>
    <t>REPORTE DE COMPRAS</t>
  </si>
  <si>
    <t>FECHA DE REPORTE:</t>
  </si>
  <si>
    <t>26/09/2020</t>
  </si>
  <si>
    <t>CRITERIO DE FILTRO:</t>
  </si>
  <si>
    <t>RANGO DE FECHAS:</t>
  </si>
  <si>
    <t>Desde 01/08/2020 hasta 31/08/2020</t>
  </si>
  <si>
    <t>TIPO DE DOCUMENTO:</t>
  </si>
  <si>
    <t>EMPRESA (SUCURSAL):</t>
  </si>
  <si>
    <t>MULTI MARKET CHICLAYO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</si>
  <si>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</si>
  <si>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</si>
  <si>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</si>
  <si>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</si>
  <si>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</si>
  <si>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</si>
  <si>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</si>
  <si>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</si>
  <si>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</si>
  <si>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</si>
  <si>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</si>
  <si>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</si>
  <si>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</si>
  <si>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</si>
  <si>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</si>
  <si>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</si>
  <si>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</si>
  <si>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</si>
  <si>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</si>
  <si>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</si>
  <si>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</si>
  <si>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</si>
  <si>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</si>
  <si>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</si>
  <si>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</si>
  <si>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</si>
  <si>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</si>
  <si>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</si>
  <si>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</si>
  <si>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</si>
  <si>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0000018</t>
  </si>
  <si>
    <t>13/08/2020</t>
  </si>
  <si>
    <t>01</t>
  </si>
  <si>
    <t xml:space="preserve">F512 </t>
  </si>
  <si>
    <t>LECHE GLORIA SOCIEDAD ANONIMA - GLORIA S.A.</t>
  </si>
  <si>
    <t>0000037</t>
  </si>
  <si>
    <t>F512</t>
  </si>
  <si>
    <t>0000052</t>
  </si>
  <si>
    <t>0000056</t>
  </si>
  <si>
    <t>0000060</t>
  </si>
  <si>
    <t>0000017</t>
  </si>
  <si>
    <t>15/08/2020</t>
  </si>
  <si>
    <t>F662</t>
  </si>
  <si>
    <t>EMPRESA COMERCIALIZADORA DE BEBIDAS S.A.C.</t>
  </si>
  <si>
    <t>0000080</t>
  </si>
  <si>
    <t>F060</t>
  </si>
  <si>
    <t>A Y P DISTRIBUCIONES S.A.C.</t>
  </si>
  <si>
    <t>0000001</t>
  </si>
  <si>
    <t>18/08/2020</t>
  </si>
  <si>
    <t>F045</t>
  </si>
  <si>
    <t xml:space="preserve">DISTRIBUIDORA COMERCIAL ALVAREZ BOHL SRL </t>
  </si>
  <si>
    <t>0000046</t>
  </si>
  <si>
    <t>0000051</t>
  </si>
  <si>
    <t>0000053</t>
  </si>
  <si>
    <t>0000059</t>
  </si>
  <si>
    <t>0000061</t>
  </si>
  <si>
    <t>F515</t>
  </si>
  <si>
    <t>MERCANTIL INCA S.A.</t>
  </si>
  <si>
    <t>0000063</t>
  </si>
  <si>
    <t>0000069</t>
  </si>
  <si>
    <t>0000075</t>
  </si>
  <si>
    <t>0000081</t>
  </si>
  <si>
    <t>0000083</t>
  </si>
  <si>
    <t>F134</t>
  </si>
  <si>
    <t>DESPENSA PERUANA S.A</t>
  </si>
  <si>
    <t>0000024</t>
  </si>
  <si>
    <t>19/08/2020</t>
  </si>
  <si>
    <t xml:space="preserve">FY02 </t>
  </si>
  <si>
    <t>COMERCIALIZADORA SALEM SOCIEDAD ANONIMA CERRADA</t>
  </si>
  <si>
    <t>0000029</t>
  </si>
  <si>
    <t>0000038</t>
  </si>
  <si>
    <t>F002</t>
  </si>
  <si>
    <t>MULTISERVICIOS B Y G AMIGO E.I.R.L.</t>
  </si>
  <si>
    <t>0000039</t>
  </si>
  <si>
    <t>0000040</t>
  </si>
  <si>
    <t>0000047</t>
  </si>
  <si>
    <t>0000048</t>
  </si>
  <si>
    <t>0000049</t>
  </si>
  <si>
    <t>0000054</t>
  </si>
  <si>
    <t>0000055</t>
  </si>
  <si>
    <t>0000058</t>
  </si>
  <si>
    <t>0000002</t>
  </si>
  <si>
    <t>21/08/2020</t>
  </si>
  <si>
    <t xml:space="preserve">F001 </t>
  </si>
  <si>
    <t xml:space="preserve">COMERCIALIZADORA JUANY SAC </t>
  </si>
  <si>
    <t>0000003</t>
  </si>
  <si>
    <t>F440</t>
  </si>
  <si>
    <t>DISTRIBUIDORA DE PRODUCTOS DE CONSUMO MASIVO SOCIEDAD ANONIMA CERRADA</t>
  </si>
  <si>
    <t>0000004</t>
  </si>
  <si>
    <t>0000005</t>
  </si>
  <si>
    <t>0000023</t>
  </si>
  <si>
    <t xml:space="preserve">FO07 </t>
  </si>
  <si>
    <t>AJINOMOTO DEL PERU S A</t>
  </si>
  <si>
    <t>0000070</t>
  </si>
  <si>
    <t>0000009</t>
  </si>
  <si>
    <t>22/08/2020</t>
  </si>
  <si>
    <t>0000026</t>
  </si>
  <si>
    <t>24/08/2020</t>
  </si>
  <si>
    <t>F001</t>
  </si>
  <si>
    <t>N. ASALDE CONSTRUCTORES &amp; ASOCIADOS S.A.C</t>
  </si>
  <si>
    <t>0000074</t>
  </si>
  <si>
    <t>DISTRIBUCIONES CALLAYUC S.A.C.</t>
  </si>
  <si>
    <t>0000082</t>
  </si>
  <si>
    <t>03</t>
  </si>
  <si>
    <t>UNIÃN DE CERVECERÃAS PERUANAS BACKUS Y JOHNSTON SOCIEDAD ANÃNIMA ABIERTA</t>
  </si>
  <si>
    <t>0000008</t>
  </si>
  <si>
    <t>25/08/2020</t>
  </si>
  <si>
    <t>F110</t>
  </si>
  <si>
    <t>CHAVEZ HURTADO ANGELICA EMPERATRIZ</t>
  </si>
  <si>
    <t>0000010</t>
  </si>
  <si>
    <t>F007</t>
  </si>
  <si>
    <t>LA TABERNA DISTRIBUCIONES SAC</t>
  </si>
  <si>
    <t>0000011</t>
  </si>
  <si>
    <t>0000012</t>
  </si>
  <si>
    <t>0000013</t>
  </si>
  <si>
    <t>0000014</t>
  </si>
  <si>
    <t>0000015</t>
  </si>
  <si>
    <t>0000019</t>
  </si>
  <si>
    <t xml:space="preserve">F467 </t>
  </si>
  <si>
    <t>PANIFICADORA BIMBO DEL PERU S.A</t>
  </si>
  <si>
    <t>0000030</t>
  </si>
  <si>
    <t>0000032</t>
  </si>
  <si>
    <t xml:space="preserve">F004 </t>
  </si>
  <si>
    <t>YUGOCORP S.A.C.</t>
  </si>
  <si>
    <t>0000036</t>
  </si>
  <si>
    <t>0000044</t>
  </si>
  <si>
    <t>0000057</t>
  </si>
  <si>
    <t>0000062</t>
  </si>
  <si>
    <t xml:space="preserve">F440 </t>
  </si>
  <si>
    <t>0000064</t>
  </si>
  <si>
    <t>0000071</t>
  </si>
  <si>
    <t>0000006</t>
  </si>
  <si>
    <t>26/08/2020</t>
  </si>
  <si>
    <t>BARANDIARAN G Y C S.A.C.</t>
  </si>
  <si>
    <t>0000007</t>
  </si>
  <si>
    <t>F0002</t>
  </si>
  <si>
    <t>0000016</t>
  </si>
  <si>
    <t>F032</t>
  </si>
  <si>
    <t>CHIMU AGROPECUARIA S.A.</t>
  </si>
  <si>
    <t>0000021</t>
  </si>
  <si>
    <t>F01</t>
  </si>
  <si>
    <t>B&amp;L INVERSIONES DEL NORTE SRL.</t>
  </si>
  <si>
    <t>0000022</t>
  </si>
  <si>
    <t>0000025</t>
  </si>
  <si>
    <t>0000027</t>
  </si>
  <si>
    <t>0000028</t>
  </si>
  <si>
    <t>0000031</t>
  </si>
  <si>
    <t>0000033</t>
  </si>
  <si>
    <t>0000034</t>
  </si>
  <si>
    <t>0000035</t>
  </si>
  <si>
    <t>0000041</t>
  </si>
  <si>
    <t>F022</t>
  </si>
  <si>
    <t>HALEMA S.A.C.</t>
  </si>
  <si>
    <t>0000042</t>
  </si>
  <si>
    <t>0000043</t>
  </si>
  <si>
    <t>0000045</t>
  </si>
  <si>
    <t>0000050</t>
  </si>
  <si>
    <t>0000065</t>
  </si>
  <si>
    <t>E001</t>
  </si>
  <si>
    <t>PROCESADORA DE ALIMENTOS PRIMARIOS S.R.L.</t>
  </si>
  <si>
    <t>0000066</t>
  </si>
  <si>
    <t>0000067</t>
  </si>
  <si>
    <t>0000068</t>
  </si>
  <si>
    <t>27/08/2020</t>
  </si>
  <si>
    <t>ROYMA SOCIEDAD DE RESPONSABILIDAD LIMITADA</t>
  </si>
  <si>
    <t>0000076</t>
  </si>
  <si>
    <t>0000077</t>
  </si>
  <si>
    <t>0000078</t>
  </si>
  <si>
    <t>0000079</t>
  </si>
  <si>
    <t>0000090</t>
  </si>
  <si>
    <t>0000084</t>
  </si>
  <si>
    <t>31/08/2020</t>
  </si>
  <si>
    <t>NOR DISTRIBUIDORA IBARGUREN GEREDA S.A.</t>
  </si>
  <si>
    <t>0000085</t>
  </si>
  <si>
    <t>0000089</t>
  </si>
  <si>
    <t>0000091</t>
  </si>
  <si>
    <t>0000095</t>
  </si>
  <si>
    <t>0000098</t>
  </si>
  <si>
    <t>0000104</t>
  </si>
  <si>
    <t>0000105</t>
  </si>
  <si>
    <t>0000106</t>
  </si>
  <si>
    <t>0000107</t>
  </si>
  <si>
    <t>0000108</t>
  </si>
  <si>
    <t>0000109</t>
  </si>
  <si>
    <t>0000112</t>
  </si>
  <si>
    <t>B001</t>
  </si>
  <si>
    <t>IMPORT&amp; EXPORT GUEVARA SOCIEDAD ANONIMA CERRADA</t>
  </si>
  <si>
    <t>0000113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</si>
</sst>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10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40</v>
      </c>
      <c r="C8" t="s">
        <v>40</v>
      </c>
      <c r="D8" t="s">
        <v>41</v>
      </c>
      <c r="E8" t="s">
        <v>42</v>
      </c>
      <c r="F8"/>
      <c r="G8" t="str">
        <f>"0397670"</f>
        <v>0397670</v>
      </c>
      <c r="H8">
        <v>6</v>
      </c>
      <c r="I8" t="str">
        <f>"20100190797"</f>
        <v>20100190797</v>
      </c>
      <c r="J8" t="s">
        <v>43</v>
      </c>
      <c r="K8">
        <v>2429.3</v>
      </c>
      <c r="L8">
        <v>437.27</v>
      </c>
      <c r="M8"/>
      <c r="N8"/>
      <c r="O8"/>
      <c r="P8"/>
      <c r="Q8">
        <v>0.0</v>
      </c>
      <c r="R8">
        <v>0.0</v>
      </c>
      <c r="S8">
        <v>0.0</v>
      </c>
      <c r="T8">
        <v>2866.58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44</v>
      </c>
      <c r="B9" t="s">
        <v>40</v>
      </c>
      <c r="C9" t="s">
        <v>40</v>
      </c>
      <c r="D9" t="s">
        <v>41</v>
      </c>
      <c r="E9" t="s">
        <v>45</v>
      </c>
      <c r="F9"/>
      <c r="G9" t="str">
        <f>"0397674"</f>
        <v>0397674</v>
      </c>
      <c r="H9">
        <v>6</v>
      </c>
      <c r="I9" t="str">
        <f>"20100190797"</f>
        <v>20100190797</v>
      </c>
      <c r="J9" t="s">
        <v>43</v>
      </c>
      <c r="K9">
        <v>313.99</v>
      </c>
      <c r="L9">
        <v>56.52</v>
      </c>
      <c r="M9"/>
      <c r="N9"/>
      <c r="O9"/>
      <c r="P9"/>
      <c r="Q9">
        <v>0.0</v>
      </c>
      <c r="R9">
        <v>0.0</v>
      </c>
      <c r="S9">
        <v>0.0</v>
      </c>
      <c r="T9">
        <v>370.51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46</v>
      </c>
      <c r="B10" t="s">
        <v>40</v>
      </c>
      <c r="C10" t="s">
        <v>40</v>
      </c>
      <c r="D10" t="s">
        <v>41</v>
      </c>
      <c r="E10" t="s">
        <v>45</v>
      </c>
      <c r="F10"/>
      <c r="G10" t="str">
        <f>"0397673"</f>
        <v>0397673</v>
      </c>
      <c r="H10">
        <v>6</v>
      </c>
      <c r="I10" t="str">
        <f>"20100190797"</f>
        <v>20100190797</v>
      </c>
      <c r="J10" t="s">
        <v>43</v>
      </c>
      <c r="K10">
        <v>1023.57</v>
      </c>
      <c r="L10">
        <v>184.24</v>
      </c>
      <c r="M10"/>
      <c r="N10"/>
      <c r="O10"/>
      <c r="P10"/>
      <c r="Q10">
        <v>0.0</v>
      </c>
      <c r="R10">
        <v>0.0</v>
      </c>
      <c r="S10">
        <v>0.0</v>
      </c>
      <c r="T10">
        <v>1207.81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47</v>
      </c>
      <c r="B11" t="s">
        <v>40</v>
      </c>
      <c r="C11" t="s">
        <v>40</v>
      </c>
      <c r="D11" t="s">
        <v>41</v>
      </c>
      <c r="E11" t="s">
        <v>45</v>
      </c>
      <c r="F11"/>
      <c r="G11" t="str">
        <f>"0397672"</f>
        <v>0397672</v>
      </c>
      <c r="H11">
        <v>6</v>
      </c>
      <c r="I11" t="str">
        <f>"20100190797"</f>
        <v>20100190797</v>
      </c>
      <c r="J11" t="s">
        <v>43</v>
      </c>
      <c r="K11">
        <v>473.35</v>
      </c>
      <c r="L11">
        <v>85.2</v>
      </c>
      <c r="M11"/>
      <c r="N11"/>
      <c r="O11"/>
      <c r="P11"/>
      <c r="Q11">
        <v>0.0</v>
      </c>
      <c r="R11">
        <v>0.0</v>
      </c>
      <c r="S11">
        <v>0.0</v>
      </c>
      <c r="T11">
        <v>558.55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48</v>
      </c>
      <c r="B12" t="s">
        <v>40</v>
      </c>
      <c r="C12" t="s">
        <v>40</v>
      </c>
      <c r="D12" t="s">
        <v>41</v>
      </c>
      <c r="E12" t="s">
        <v>45</v>
      </c>
      <c r="F12"/>
      <c r="G12" t="str">
        <f>"0397671"</f>
        <v>0397671</v>
      </c>
      <c r="H12">
        <v>6</v>
      </c>
      <c r="I12" t="str">
        <f>"20100190797"</f>
        <v>20100190797</v>
      </c>
      <c r="J12" t="s">
        <v>43</v>
      </c>
      <c r="K12">
        <v>968.49</v>
      </c>
      <c r="L12">
        <v>174.33</v>
      </c>
      <c r="M12"/>
      <c r="N12"/>
      <c r="O12"/>
      <c r="P12"/>
      <c r="Q12">
        <v>0.0</v>
      </c>
      <c r="R12">
        <v>0.0</v>
      </c>
      <c r="S12">
        <v>0.0</v>
      </c>
      <c r="T12">
        <v>1142.81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49</v>
      </c>
      <c r="B13" t="s">
        <v>50</v>
      </c>
      <c r="C13" t="s">
        <v>50</v>
      </c>
      <c r="D13" t="s">
        <v>41</v>
      </c>
      <c r="E13" t="s">
        <v>51</v>
      </c>
      <c r="F13"/>
      <c r="G13" t="str">
        <f>"00656013"</f>
        <v>00656013</v>
      </c>
      <c r="H13">
        <v>6</v>
      </c>
      <c r="I13" t="str">
        <f>"20557079441"</f>
        <v>20557079441</v>
      </c>
      <c r="J13" t="s">
        <v>52</v>
      </c>
      <c r="K13">
        <v>519.03</v>
      </c>
      <c r="L13">
        <v>93.43</v>
      </c>
      <c r="M13"/>
      <c r="N13"/>
      <c r="O13"/>
      <c r="P13"/>
      <c r="Q13">
        <v>0.0</v>
      </c>
      <c r="R13">
        <v>0.0</v>
      </c>
      <c r="S13">
        <v>0.0</v>
      </c>
      <c r="T13">
        <v>612.46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 t="s">
        <v>53</v>
      </c>
      <c r="B14" t="s">
        <v>50</v>
      </c>
      <c r="C14" t="s">
        <v>50</v>
      </c>
      <c r="D14" t="s">
        <v>41</v>
      </c>
      <c r="E14" t="s">
        <v>54</v>
      </c>
      <c r="F14"/>
      <c r="G14" t="str">
        <f>"00029332"</f>
        <v>00029332</v>
      </c>
      <c r="H14">
        <v>6</v>
      </c>
      <c r="I14" t="str">
        <f>"20487527646"</f>
        <v>20487527646</v>
      </c>
      <c r="J14" t="s">
        <v>55</v>
      </c>
      <c r="K14">
        <v>1187.08</v>
      </c>
      <c r="L14">
        <v>213.68</v>
      </c>
      <c r="M14"/>
      <c r="N14"/>
      <c r="O14"/>
      <c r="P14"/>
      <c r="Q14">
        <v>0.0</v>
      </c>
      <c r="R14">
        <v>0.0</v>
      </c>
      <c r="S14">
        <v>0.0</v>
      </c>
      <c r="T14">
        <v>1400.76</v>
      </c>
      <c r="U14"/>
      <c r="V14"/>
      <c r="W14"/>
      <c r="X14"/>
      <c r="Y14"/>
      <c r="Z14"/>
      <c r="AA14"/>
      <c r="AB14"/>
      <c r="AC14">
        <v>18</v>
      </c>
      <c r="AD14">
        <v>201111</v>
      </c>
    </row>
    <row r="15" spans="1:30">
      <c r="A15" t="s">
        <v>56</v>
      </c>
      <c r="B15" t="s">
        <v>57</v>
      </c>
      <c r="C15" t="s">
        <v>57</v>
      </c>
      <c r="D15" t="s">
        <v>41</v>
      </c>
      <c r="E15" t="s">
        <v>58</v>
      </c>
      <c r="F15"/>
      <c r="G15" t="str">
        <f>"00095094"</f>
        <v>00095094</v>
      </c>
      <c r="H15">
        <v>6</v>
      </c>
      <c r="I15" t="str">
        <f>"20102892381"</f>
        <v>20102892381</v>
      </c>
      <c r="J15" t="s">
        <v>59</v>
      </c>
      <c r="K15">
        <v>988.58</v>
      </c>
      <c r="L15">
        <v>177.94</v>
      </c>
      <c r="M15"/>
      <c r="N15"/>
      <c r="O15"/>
      <c r="P15"/>
      <c r="Q15">
        <v>0.0</v>
      </c>
      <c r="R15">
        <v>0.0</v>
      </c>
      <c r="S15">
        <v>0.0</v>
      </c>
      <c r="T15">
        <v>1166.52</v>
      </c>
      <c r="U15"/>
      <c r="V15"/>
      <c r="W15"/>
      <c r="X15"/>
      <c r="Y15"/>
      <c r="Z15"/>
      <c r="AA15"/>
      <c r="AB15"/>
      <c r="AC15">
        <v>18</v>
      </c>
      <c r="AD15">
        <v>201111</v>
      </c>
    </row>
    <row r="16" spans="1:30">
      <c r="A16" t="s">
        <v>60</v>
      </c>
      <c r="B16" t="s">
        <v>57</v>
      </c>
      <c r="C16" t="s">
        <v>57</v>
      </c>
      <c r="D16" t="s">
        <v>41</v>
      </c>
      <c r="E16" t="s">
        <v>58</v>
      </c>
      <c r="F16"/>
      <c r="G16" t="str">
        <f>"00095095"</f>
        <v>00095095</v>
      </c>
      <c r="H16">
        <v>6</v>
      </c>
      <c r="I16" t="str">
        <f>"20102892381"</f>
        <v>20102892381</v>
      </c>
      <c r="J16" t="s">
        <v>59</v>
      </c>
      <c r="K16">
        <v>971.63</v>
      </c>
      <c r="L16">
        <v>174.89</v>
      </c>
      <c r="M16"/>
      <c r="N16"/>
      <c r="O16"/>
      <c r="P16"/>
      <c r="Q16">
        <v>0.0</v>
      </c>
      <c r="R16">
        <v>0.0</v>
      </c>
      <c r="S16">
        <v>0.0</v>
      </c>
      <c r="T16">
        <v>1146.52</v>
      </c>
      <c r="U16"/>
      <c r="V16"/>
      <c r="W16"/>
      <c r="X16"/>
      <c r="Y16"/>
      <c r="Z16"/>
      <c r="AA16"/>
      <c r="AB16"/>
      <c r="AC16">
        <v>18</v>
      </c>
      <c r="AD16">
        <v>201111</v>
      </c>
    </row>
    <row r="17" spans="1:30">
      <c r="A17" t="s">
        <v>61</v>
      </c>
      <c r="B17" t="s">
        <v>57</v>
      </c>
      <c r="C17" t="s">
        <v>57</v>
      </c>
      <c r="D17" t="s">
        <v>41</v>
      </c>
      <c r="E17" t="s">
        <v>58</v>
      </c>
      <c r="F17"/>
      <c r="G17" t="str">
        <f>"00095098"</f>
        <v>00095098</v>
      </c>
      <c r="H17">
        <v>6</v>
      </c>
      <c r="I17" t="str">
        <f>"20102892381"</f>
        <v>20102892381</v>
      </c>
      <c r="J17" t="s">
        <v>59</v>
      </c>
      <c r="K17">
        <v>1141.68</v>
      </c>
      <c r="L17">
        <v>205.5</v>
      </c>
      <c r="M17"/>
      <c r="N17"/>
      <c r="O17"/>
      <c r="P17"/>
      <c r="Q17">
        <v>0.0</v>
      </c>
      <c r="R17">
        <v>0.0</v>
      </c>
      <c r="S17">
        <v>0.0</v>
      </c>
      <c r="T17">
        <v>1347.18</v>
      </c>
      <c r="U17"/>
      <c r="V17"/>
      <c r="W17"/>
      <c r="X17"/>
      <c r="Y17"/>
      <c r="Z17"/>
      <c r="AA17"/>
      <c r="AB17"/>
      <c r="AC17">
        <v>18</v>
      </c>
      <c r="AD17">
        <v>201111</v>
      </c>
    </row>
    <row r="18" spans="1:30">
      <c r="A18" t="s">
        <v>62</v>
      </c>
      <c r="B18" t="s">
        <v>57</v>
      </c>
      <c r="C18" t="s">
        <v>57</v>
      </c>
      <c r="D18" t="s">
        <v>41</v>
      </c>
      <c r="E18" t="s">
        <v>58</v>
      </c>
      <c r="F18"/>
      <c r="G18" t="str">
        <f>"00095099"</f>
        <v>00095099</v>
      </c>
      <c r="H18">
        <v>6</v>
      </c>
      <c r="I18" t="str">
        <f>"20102892381"</f>
        <v>20102892381</v>
      </c>
      <c r="J18" t="s">
        <v>59</v>
      </c>
      <c r="K18">
        <v>389.32</v>
      </c>
      <c r="L18">
        <v>70.08</v>
      </c>
      <c r="M18"/>
      <c r="N18"/>
      <c r="O18"/>
      <c r="P18"/>
      <c r="Q18">
        <v>0.0</v>
      </c>
      <c r="R18">
        <v>0.0</v>
      </c>
      <c r="S18">
        <v>0.0</v>
      </c>
      <c r="T18">
        <v>459.4</v>
      </c>
      <c r="U18"/>
      <c r="V18"/>
      <c r="W18"/>
      <c r="X18"/>
      <c r="Y18"/>
      <c r="Z18"/>
      <c r="AA18"/>
      <c r="AB18"/>
      <c r="AC18">
        <v>18</v>
      </c>
      <c r="AD18">
        <v>201111</v>
      </c>
    </row>
    <row r="19" spans="1:30">
      <c r="A19" t="s">
        <v>63</v>
      </c>
      <c r="B19" t="s">
        <v>57</v>
      </c>
      <c r="C19" t="s">
        <v>57</v>
      </c>
      <c r="D19" t="s">
        <v>41</v>
      </c>
      <c r="E19" t="s">
        <v>58</v>
      </c>
      <c r="F19"/>
      <c r="G19" t="str">
        <f>"00095096"</f>
        <v>00095096</v>
      </c>
      <c r="H19">
        <v>6</v>
      </c>
      <c r="I19" t="str">
        <f>"20102892381"</f>
        <v>20102892381</v>
      </c>
      <c r="J19" t="s">
        <v>59</v>
      </c>
      <c r="K19">
        <v>1956.77</v>
      </c>
      <c r="L19">
        <v>352.22</v>
      </c>
      <c r="M19"/>
      <c r="N19"/>
      <c r="O19"/>
      <c r="P19"/>
      <c r="Q19">
        <v>0.0</v>
      </c>
      <c r="R19">
        <v>0.0</v>
      </c>
      <c r="S19">
        <v>0.0</v>
      </c>
      <c r="T19">
        <v>2308.99</v>
      </c>
      <c r="U19"/>
      <c r="V19"/>
      <c r="W19"/>
      <c r="X19"/>
      <c r="Y19"/>
      <c r="Z19"/>
      <c r="AA19"/>
      <c r="AB19"/>
      <c r="AC19">
        <v>18</v>
      </c>
      <c r="AD19">
        <v>201111</v>
      </c>
    </row>
    <row r="20" spans="1:30">
      <c r="A20" t="s">
        <v>64</v>
      </c>
      <c r="B20" t="s">
        <v>57</v>
      </c>
      <c r="C20" t="s">
        <v>57</v>
      </c>
      <c r="D20" t="s">
        <v>41</v>
      </c>
      <c r="E20" t="s">
        <v>65</v>
      </c>
      <c r="F20"/>
      <c r="G20" t="str">
        <f>"00292960"</f>
        <v>00292960</v>
      </c>
      <c r="H20">
        <v>6</v>
      </c>
      <c r="I20" t="str">
        <f>"20353607783"</f>
        <v>20353607783</v>
      </c>
      <c r="J20" t="s">
        <v>66</v>
      </c>
      <c r="K20">
        <v>897.76</v>
      </c>
      <c r="L20">
        <v>161.6</v>
      </c>
      <c r="M20"/>
      <c r="N20"/>
      <c r="O20"/>
      <c r="P20"/>
      <c r="Q20">
        <v>0.0</v>
      </c>
      <c r="R20">
        <v>0.0</v>
      </c>
      <c r="S20">
        <v>0.0</v>
      </c>
      <c r="T20">
        <v>1059.35</v>
      </c>
      <c r="U20"/>
      <c r="V20"/>
      <c r="W20"/>
      <c r="X20"/>
      <c r="Y20"/>
      <c r="Z20"/>
      <c r="AA20"/>
      <c r="AB20"/>
      <c r="AC20">
        <v>18</v>
      </c>
      <c r="AD20">
        <v>201111</v>
      </c>
    </row>
    <row r="21" spans="1:30">
      <c r="A21" t="s">
        <v>67</v>
      </c>
      <c r="B21" t="s">
        <v>57</v>
      </c>
      <c r="C21" t="s">
        <v>57</v>
      </c>
      <c r="D21" t="s">
        <v>41</v>
      </c>
      <c r="E21" t="s">
        <v>58</v>
      </c>
      <c r="F21"/>
      <c r="G21" t="str">
        <f>"00095093"</f>
        <v>00095093</v>
      </c>
      <c r="H21">
        <v>6</v>
      </c>
      <c r="I21" t="str">
        <f>"20102892381"</f>
        <v>20102892381</v>
      </c>
      <c r="J21" t="s">
        <v>59</v>
      </c>
      <c r="K21">
        <v>310.25</v>
      </c>
      <c r="L21">
        <v>55.84</v>
      </c>
      <c r="M21"/>
      <c r="N21"/>
      <c r="O21"/>
      <c r="P21"/>
      <c r="Q21">
        <v>0.0</v>
      </c>
      <c r="R21">
        <v>0.0</v>
      </c>
      <c r="S21">
        <v>0.0</v>
      </c>
      <c r="T21">
        <v>366.09</v>
      </c>
      <c r="U21"/>
      <c r="V21"/>
      <c r="W21"/>
      <c r="X21"/>
      <c r="Y21"/>
      <c r="Z21"/>
      <c r="AA21"/>
      <c r="AB21"/>
      <c r="AC21">
        <v>18</v>
      </c>
      <c r="AD21">
        <v>201111</v>
      </c>
    </row>
    <row r="22" spans="1:30">
      <c r="A22" t="s">
        <v>68</v>
      </c>
      <c r="B22" t="s">
        <v>57</v>
      </c>
      <c r="C22" t="s">
        <v>57</v>
      </c>
      <c r="D22" t="s">
        <v>41</v>
      </c>
      <c r="E22" t="s">
        <v>65</v>
      </c>
      <c r="F22"/>
      <c r="G22" t="str">
        <f>"00292960"</f>
        <v>00292960</v>
      </c>
      <c r="H22">
        <v>6</v>
      </c>
      <c r="I22" t="str">
        <f>"20353607783"</f>
        <v>20353607783</v>
      </c>
      <c r="J22" t="s">
        <v>66</v>
      </c>
      <c r="K22">
        <v>727.72</v>
      </c>
      <c r="L22">
        <v>130.99</v>
      </c>
      <c r="M22"/>
      <c r="N22"/>
      <c r="O22"/>
      <c r="P22"/>
      <c r="Q22">
        <v>0.0</v>
      </c>
      <c r="R22">
        <v>0.0</v>
      </c>
      <c r="S22">
        <v>0.0</v>
      </c>
      <c r="T22">
        <v>858.71</v>
      </c>
      <c r="U22"/>
      <c r="V22"/>
      <c r="W22"/>
      <c r="X22"/>
      <c r="Y22"/>
      <c r="Z22"/>
      <c r="AA22"/>
      <c r="AB22"/>
      <c r="AC22">
        <v>18</v>
      </c>
      <c r="AD22">
        <v>201111</v>
      </c>
    </row>
    <row r="23" spans="1:30">
      <c r="A23" t="s">
        <v>69</v>
      </c>
      <c r="B23" t="s">
        <v>57</v>
      </c>
      <c r="C23" t="s">
        <v>57</v>
      </c>
      <c r="D23" t="s">
        <v>41</v>
      </c>
      <c r="E23" t="s">
        <v>58</v>
      </c>
      <c r="F23"/>
      <c r="G23" t="str">
        <f>"00095097"</f>
        <v>00095097</v>
      </c>
      <c r="H23">
        <v>6</v>
      </c>
      <c r="I23" t="str">
        <f>"20102892381"</f>
        <v>20102892381</v>
      </c>
      <c r="J23" t="s">
        <v>59</v>
      </c>
      <c r="K23">
        <v>1288.4</v>
      </c>
      <c r="L23">
        <v>231.91</v>
      </c>
      <c r="M23"/>
      <c r="N23"/>
      <c r="O23"/>
      <c r="P23"/>
      <c r="Q23">
        <v>0.0</v>
      </c>
      <c r="R23">
        <v>0.0</v>
      </c>
      <c r="S23">
        <v>0.0</v>
      </c>
      <c r="T23">
        <v>1520.32</v>
      </c>
      <c r="U23"/>
      <c r="V23"/>
      <c r="W23"/>
      <c r="X23"/>
      <c r="Y23"/>
      <c r="Z23"/>
      <c r="AA23"/>
      <c r="AB23"/>
      <c r="AC23">
        <v>18</v>
      </c>
      <c r="AD23">
        <v>201111</v>
      </c>
    </row>
    <row r="24" spans="1:30">
      <c r="A24" t="s">
        <v>70</v>
      </c>
      <c r="B24" t="s">
        <v>57</v>
      </c>
      <c r="C24" t="s">
        <v>57</v>
      </c>
      <c r="D24" t="s">
        <v>41</v>
      </c>
      <c r="E24"/>
      <c r="F24"/>
      <c r="G24" t="str">
        <f>"5150029296"</f>
        <v>5150029296</v>
      </c>
      <c r="H24">
        <v>6</v>
      </c>
      <c r="I24" t="str">
        <f>"20353607783"</f>
        <v>20353607783</v>
      </c>
      <c r="J24" t="s">
        <v>66</v>
      </c>
      <c r="K24">
        <v>934.14</v>
      </c>
      <c r="L24">
        <v>168.14</v>
      </c>
      <c r="M24"/>
      <c r="N24"/>
      <c r="O24"/>
      <c r="P24"/>
      <c r="Q24">
        <v>0.0</v>
      </c>
      <c r="R24">
        <v>0.0</v>
      </c>
      <c r="S24">
        <v>0.0</v>
      </c>
      <c r="T24">
        <v>1102.28</v>
      </c>
      <c r="U24"/>
      <c r="V24"/>
      <c r="W24"/>
      <c r="X24"/>
      <c r="Y24"/>
      <c r="Z24"/>
      <c r="AA24"/>
      <c r="AB24"/>
      <c r="AC24">
        <v>18</v>
      </c>
      <c r="AD24">
        <v>201111</v>
      </c>
    </row>
    <row r="25" spans="1:30">
      <c r="A25" t="s">
        <v>71</v>
      </c>
      <c r="B25" t="s">
        <v>57</v>
      </c>
      <c r="C25" t="s">
        <v>57</v>
      </c>
      <c r="D25" t="s">
        <v>41</v>
      </c>
      <c r="E25" t="s">
        <v>72</v>
      </c>
      <c r="F25"/>
      <c r="G25" t="str">
        <f>"0247845"</f>
        <v>0247845</v>
      </c>
      <c r="H25">
        <v>6</v>
      </c>
      <c r="I25" t="str">
        <f>"20271522950"</f>
        <v>20271522950</v>
      </c>
      <c r="J25" t="s">
        <v>73</v>
      </c>
      <c r="K25">
        <v>2821.9</v>
      </c>
      <c r="L25">
        <v>507.94</v>
      </c>
      <c r="M25"/>
      <c r="N25"/>
      <c r="O25"/>
      <c r="P25"/>
      <c r="Q25">
        <v>0.0</v>
      </c>
      <c r="R25">
        <v>0.0</v>
      </c>
      <c r="S25">
        <v>0.0</v>
      </c>
      <c r="T25">
        <v>3329.84</v>
      </c>
      <c r="U25"/>
      <c r="V25"/>
      <c r="W25"/>
      <c r="X25"/>
      <c r="Y25"/>
      <c r="Z25"/>
      <c r="AA25"/>
      <c r="AB25"/>
      <c r="AC25">
        <v>18</v>
      </c>
      <c r="AD25">
        <v>201111</v>
      </c>
    </row>
    <row r="26" spans="1:30">
      <c r="A26" t="s">
        <v>74</v>
      </c>
      <c r="B26" t="s">
        <v>75</v>
      </c>
      <c r="C26" t="s">
        <v>75</v>
      </c>
      <c r="D26" t="s">
        <v>41</v>
      </c>
      <c r="E26" t="s">
        <v>76</v>
      </c>
      <c r="F26"/>
      <c r="G26" t="str">
        <f>"00645378"</f>
        <v>00645378</v>
      </c>
      <c r="H26">
        <v>6</v>
      </c>
      <c r="I26" t="str">
        <f>"20504208843"</f>
        <v>20504208843</v>
      </c>
      <c r="J26" t="s">
        <v>77</v>
      </c>
      <c r="K26">
        <v>214.24</v>
      </c>
      <c r="L26">
        <v>38.56</v>
      </c>
      <c r="M26"/>
      <c r="N26"/>
      <c r="O26"/>
      <c r="P26"/>
      <c r="Q26">
        <v>0.0</v>
      </c>
      <c r="R26">
        <v>0.0</v>
      </c>
      <c r="S26">
        <v>0.0</v>
      </c>
      <c r="T26">
        <v>252.8</v>
      </c>
      <c r="U26"/>
      <c r="V26"/>
      <c r="W26"/>
      <c r="X26"/>
      <c r="Y26"/>
      <c r="Z26"/>
      <c r="AA26"/>
      <c r="AB26"/>
      <c r="AC26">
        <v>18</v>
      </c>
      <c r="AD26">
        <v>201111</v>
      </c>
    </row>
    <row r="27" spans="1:30">
      <c r="A27" t="s">
        <v>78</v>
      </c>
      <c r="B27" t="s">
        <v>75</v>
      </c>
      <c r="C27" t="s">
        <v>75</v>
      </c>
      <c r="D27" t="s">
        <v>41</v>
      </c>
      <c r="E27" t="s">
        <v>76</v>
      </c>
      <c r="F27"/>
      <c r="G27" t="str">
        <f>"00645377"</f>
        <v>00645377</v>
      </c>
      <c r="H27">
        <v>6</v>
      </c>
      <c r="I27" t="str">
        <f>"20504208843"</f>
        <v>20504208843</v>
      </c>
      <c r="J27" t="s">
        <v>77</v>
      </c>
      <c r="K27">
        <v>257.95</v>
      </c>
      <c r="L27">
        <v>46.43</v>
      </c>
      <c r="M27"/>
      <c r="N27"/>
      <c r="O27"/>
      <c r="P27"/>
      <c r="Q27">
        <v>0.0</v>
      </c>
      <c r="R27">
        <v>0.0</v>
      </c>
      <c r="S27">
        <v>0.0</v>
      </c>
      <c r="T27">
        <v>304.38</v>
      </c>
      <c r="U27"/>
      <c r="V27"/>
      <c r="W27"/>
      <c r="X27"/>
      <c r="Y27"/>
      <c r="Z27"/>
      <c r="AA27"/>
      <c r="AB27"/>
      <c r="AC27">
        <v>18</v>
      </c>
      <c r="AD27">
        <v>201111</v>
      </c>
    </row>
    <row r="28" spans="1:30">
      <c r="A28" t="s">
        <v>79</v>
      </c>
      <c r="B28" t="s">
        <v>75</v>
      </c>
      <c r="C28" t="s">
        <v>75</v>
      </c>
      <c r="D28" t="s">
        <v>41</v>
      </c>
      <c r="E28" t="s">
        <v>80</v>
      </c>
      <c r="F28"/>
      <c r="G28" t="str">
        <f>"00444975"</f>
        <v>00444975</v>
      </c>
      <c r="H28">
        <v>6</v>
      </c>
      <c r="I28" t="str">
        <f>"20479942847"</f>
        <v>20479942847</v>
      </c>
      <c r="J28" t="s">
        <v>81</v>
      </c>
      <c r="K28">
        <v>165.21</v>
      </c>
      <c r="L28">
        <v>29.74</v>
      </c>
      <c r="M28"/>
      <c r="N28"/>
      <c r="O28"/>
      <c r="P28"/>
      <c r="Q28">
        <v>0.0</v>
      </c>
      <c r="R28">
        <v>0.0</v>
      </c>
      <c r="S28">
        <v>0.0</v>
      </c>
      <c r="T28">
        <v>194.95</v>
      </c>
      <c r="U28"/>
      <c r="V28"/>
      <c r="W28"/>
      <c r="X28"/>
      <c r="Y28"/>
      <c r="Z28"/>
      <c r="AA28"/>
      <c r="AB28"/>
      <c r="AC28">
        <v>18</v>
      </c>
      <c r="AD28">
        <v>201111</v>
      </c>
    </row>
    <row r="29" spans="1:30">
      <c r="A29" t="s">
        <v>82</v>
      </c>
      <c r="B29" t="s">
        <v>75</v>
      </c>
      <c r="C29" t="s">
        <v>75</v>
      </c>
      <c r="D29" t="s">
        <v>41</v>
      </c>
      <c r="E29" t="s">
        <v>80</v>
      </c>
      <c r="F29"/>
      <c r="G29" t="str">
        <f>"00444973"</f>
        <v>00444973</v>
      </c>
      <c r="H29">
        <v>6</v>
      </c>
      <c r="I29" t="str">
        <f>"20479942847"</f>
        <v>20479942847</v>
      </c>
      <c r="J29" t="s">
        <v>81</v>
      </c>
      <c r="K29">
        <v>550.21</v>
      </c>
      <c r="L29">
        <v>99.04</v>
      </c>
      <c r="M29"/>
      <c r="N29"/>
      <c r="O29"/>
      <c r="P29"/>
      <c r="Q29">
        <v>0.0</v>
      </c>
      <c r="R29">
        <v>0.0</v>
      </c>
      <c r="S29">
        <v>0.0</v>
      </c>
      <c r="T29">
        <v>649.25</v>
      </c>
      <c r="U29"/>
      <c r="V29"/>
      <c r="W29"/>
      <c r="X29"/>
      <c r="Y29"/>
      <c r="Z29"/>
      <c r="AA29"/>
      <c r="AB29"/>
      <c r="AC29">
        <v>18</v>
      </c>
      <c r="AD29">
        <v>201111</v>
      </c>
    </row>
    <row r="30" spans="1:30">
      <c r="A30" t="s">
        <v>83</v>
      </c>
      <c r="B30" t="s">
        <v>75</v>
      </c>
      <c r="C30" t="s">
        <v>75</v>
      </c>
      <c r="D30" t="s">
        <v>41</v>
      </c>
      <c r="E30" t="s">
        <v>80</v>
      </c>
      <c r="F30"/>
      <c r="G30" t="str">
        <f>"00444974"</f>
        <v>00444974</v>
      </c>
      <c r="H30">
        <v>6</v>
      </c>
      <c r="I30" t="str">
        <f>"20479942847"</f>
        <v>20479942847</v>
      </c>
      <c r="J30" t="s">
        <v>81</v>
      </c>
      <c r="K30">
        <v>78.92</v>
      </c>
      <c r="L30">
        <v>14.2</v>
      </c>
      <c r="M30"/>
      <c r="N30"/>
      <c r="O30"/>
      <c r="P30"/>
      <c r="Q30">
        <v>0.0</v>
      </c>
      <c r="R30">
        <v>0.0</v>
      </c>
      <c r="S30">
        <v>0.0</v>
      </c>
      <c r="T30">
        <v>93.12</v>
      </c>
      <c r="U30"/>
      <c r="V30"/>
      <c r="W30"/>
      <c r="X30"/>
      <c r="Y30"/>
      <c r="Z30"/>
      <c r="AA30"/>
      <c r="AB30"/>
      <c r="AC30">
        <v>18</v>
      </c>
      <c r="AD30">
        <v>201111</v>
      </c>
    </row>
    <row r="31" spans="1:30">
      <c r="A31" t="s">
        <v>84</v>
      </c>
      <c r="B31" t="s">
        <v>75</v>
      </c>
      <c r="C31" t="s">
        <v>75</v>
      </c>
      <c r="D31" t="s">
        <v>41</v>
      </c>
      <c r="E31" t="s">
        <v>80</v>
      </c>
      <c r="F31"/>
      <c r="G31" t="str">
        <f>"00444976"</f>
        <v>00444976</v>
      </c>
      <c r="H31">
        <v>6</v>
      </c>
      <c r="I31" t="str">
        <f>"20479942847"</f>
        <v>20479942847</v>
      </c>
      <c r="J31" t="s">
        <v>81</v>
      </c>
      <c r="K31">
        <v>109.95</v>
      </c>
      <c r="L31">
        <v>19.79</v>
      </c>
      <c r="M31"/>
      <c r="N31"/>
      <c r="O31"/>
      <c r="P31"/>
      <c r="Q31">
        <v>0.0</v>
      </c>
      <c r="R31">
        <v>0.0</v>
      </c>
      <c r="S31">
        <v>0.0</v>
      </c>
      <c r="T31">
        <v>129.74</v>
      </c>
      <c r="U31"/>
      <c r="V31"/>
      <c r="W31"/>
      <c r="X31"/>
      <c r="Y31"/>
      <c r="Z31"/>
      <c r="AA31"/>
      <c r="AB31"/>
      <c r="AC31">
        <v>18</v>
      </c>
      <c r="AD31">
        <v>201111</v>
      </c>
    </row>
    <row r="32" spans="1:30">
      <c r="A32" t="s">
        <v>85</v>
      </c>
      <c r="B32" t="s">
        <v>75</v>
      </c>
      <c r="C32" t="s">
        <v>75</v>
      </c>
      <c r="D32" t="s">
        <v>41</v>
      </c>
      <c r="E32" t="s">
        <v>76</v>
      </c>
      <c r="F32"/>
      <c r="G32" t="str">
        <f>"00645379"</f>
        <v>00645379</v>
      </c>
      <c r="H32">
        <v>6</v>
      </c>
      <c r="I32" t="str">
        <f>"20504208843"</f>
        <v>20504208843</v>
      </c>
      <c r="J32" t="s">
        <v>77</v>
      </c>
      <c r="K32">
        <v>233.9</v>
      </c>
      <c r="L32">
        <v>42.1</v>
      </c>
      <c r="M32"/>
      <c r="N32"/>
      <c r="O32"/>
      <c r="P32"/>
      <c r="Q32">
        <v>0.0</v>
      </c>
      <c r="R32">
        <v>0.0</v>
      </c>
      <c r="S32">
        <v>0.0</v>
      </c>
      <c r="T32">
        <v>276.0</v>
      </c>
      <c r="U32"/>
      <c r="V32"/>
      <c r="W32"/>
      <c r="X32"/>
      <c r="Y32"/>
      <c r="Z32"/>
      <c r="AA32"/>
      <c r="AB32"/>
      <c r="AC32">
        <v>18</v>
      </c>
      <c r="AD32">
        <v>201111</v>
      </c>
    </row>
    <row r="33" spans="1:30">
      <c r="A33" t="s">
        <v>86</v>
      </c>
      <c r="B33" t="s">
        <v>75</v>
      </c>
      <c r="C33" t="s">
        <v>75</v>
      </c>
      <c r="D33" t="s">
        <v>41</v>
      </c>
      <c r="E33" t="s">
        <v>76</v>
      </c>
      <c r="F33"/>
      <c r="G33" t="str">
        <f>"00645374"</f>
        <v>00645374</v>
      </c>
      <c r="H33">
        <v>6</v>
      </c>
      <c r="I33" t="str">
        <f>"20504208843"</f>
        <v>20504208843</v>
      </c>
      <c r="J33" t="s">
        <v>77</v>
      </c>
      <c r="K33">
        <v>148.64</v>
      </c>
      <c r="L33">
        <v>26.76</v>
      </c>
      <c r="M33"/>
      <c r="N33"/>
      <c r="O33"/>
      <c r="P33"/>
      <c r="Q33">
        <v>0.0</v>
      </c>
      <c r="R33">
        <v>0.0</v>
      </c>
      <c r="S33">
        <v>0.0</v>
      </c>
      <c r="T33">
        <v>175.4</v>
      </c>
      <c r="U33"/>
      <c r="V33"/>
      <c r="W33"/>
      <c r="X33"/>
      <c r="Y33"/>
      <c r="Z33"/>
      <c r="AA33"/>
      <c r="AB33"/>
      <c r="AC33">
        <v>18</v>
      </c>
      <c r="AD33">
        <v>201111</v>
      </c>
    </row>
    <row r="34" spans="1:30">
      <c r="A34" t="s">
        <v>87</v>
      </c>
      <c r="B34" t="s">
        <v>75</v>
      </c>
      <c r="C34" t="s">
        <v>75</v>
      </c>
      <c r="D34" t="s">
        <v>41</v>
      </c>
      <c r="E34" t="s">
        <v>76</v>
      </c>
      <c r="F34"/>
      <c r="G34" t="str">
        <f>"00645376"</f>
        <v>00645376</v>
      </c>
      <c r="H34">
        <v>6</v>
      </c>
      <c r="I34" t="str">
        <f>"20504208843"</f>
        <v>20504208843</v>
      </c>
      <c r="J34" t="s">
        <v>77</v>
      </c>
      <c r="K34">
        <v>195.89</v>
      </c>
      <c r="L34">
        <v>35.26</v>
      </c>
      <c r="M34"/>
      <c r="N34"/>
      <c r="O34"/>
      <c r="P34"/>
      <c r="Q34">
        <v>0.0</v>
      </c>
      <c r="R34">
        <v>0.0</v>
      </c>
      <c r="S34">
        <v>0.0</v>
      </c>
      <c r="T34">
        <v>231.16</v>
      </c>
      <c r="U34"/>
      <c r="V34"/>
      <c r="W34"/>
      <c r="X34"/>
      <c r="Y34"/>
      <c r="Z34"/>
      <c r="AA34"/>
      <c r="AB34"/>
      <c r="AC34">
        <v>18</v>
      </c>
      <c r="AD34">
        <v>201111</v>
      </c>
    </row>
    <row r="35" spans="1:30">
      <c r="A35" t="s">
        <v>88</v>
      </c>
      <c r="B35" t="s">
        <v>75</v>
      </c>
      <c r="C35" t="s">
        <v>75</v>
      </c>
      <c r="D35" t="s">
        <v>41</v>
      </c>
      <c r="E35" t="s">
        <v>76</v>
      </c>
      <c r="F35"/>
      <c r="G35" t="str">
        <f>"00645380"</f>
        <v>00645380</v>
      </c>
      <c r="H35">
        <v>6</v>
      </c>
      <c r="I35" t="str">
        <f>"20504208843"</f>
        <v>20504208843</v>
      </c>
      <c r="J35" t="s">
        <v>77</v>
      </c>
      <c r="K35">
        <v>17.29</v>
      </c>
      <c r="L35">
        <v>3.11</v>
      </c>
      <c r="M35"/>
      <c r="N35"/>
      <c r="O35"/>
      <c r="P35"/>
      <c r="Q35">
        <v>0.0</v>
      </c>
      <c r="R35">
        <v>0.0</v>
      </c>
      <c r="S35">
        <v>0.0</v>
      </c>
      <c r="T35">
        <v>20.4</v>
      </c>
      <c r="U35"/>
      <c r="V35"/>
      <c r="W35"/>
      <c r="X35"/>
      <c r="Y35"/>
      <c r="Z35"/>
      <c r="AA35"/>
      <c r="AB35"/>
      <c r="AC35">
        <v>18</v>
      </c>
      <c r="AD35">
        <v>201111</v>
      </c>
    </row>
    <row r="36" spans="1:30">
      <c r="A36" t="s">
        <v>89</v>
      </c>
      <c r="B36" t="s">
        <v>75</v>
      </c>
      <c r="C36" t="s">
        <v>75</v>
      </c>
      <c r="D36" t="s">
        <v>41</v>
      </c>
      <c r="E36" t="s">
        <v>76</v>
      </c>
      <c r="F36"/>
      <c r="G36" t="str">
        <f>"00645375"</f>
        <v>00645375</v>
      </c>
      <c r="H36">
        <v>6</v>
      </c>
      <c r="I36" t="str">
        <f>"20504208843"</f>
        <v>20504208843</v>
      </c>
      <c r="J36" t="s">
        <v>77</v>
      </c>
      <c r="K36">
        <v>239.31</v>
      </c>
      <c r="L36">
        <v>43.08</v>
      </c>
      <c r="M36"/>
      <c r="N36"/>
      <c r="O36"/>
      <c r="P36"/>
      <c r="Q36">
        <v>0.0</v>
      </c>
      <c r="R36">
        <v>0.0</v>
      </c>
      <c r="S36">
        <v>0.0</v>
      </c>
      <c r="T36">
        <v>282.38</v>
      </c>
      <c r="U36"/>
      <c r="V36"/>
      <c r="W36"/>
      <c r="X36"/>
      <c r="Y36"/>
      <c r="Z36"/>
      <c r="AA36"/>
      <c r="AB36"/>
      <c r="AC36">
        <v>18</v>
      </c>
      <c r="AD36">
        <v>201111</v>
      </c>
    </row>
    <row r="37" spans="1:30">
      <c r="A37" t="s">
        <v>90</v>
      </c>
      <c r="B37" t="s">
        <v>91</v>
      </c>
      <c r="C37" t="s">
        <v>91</v>
      </c>
      <c r="D37" t="s">
        <v>41</v>
      </c>
      <c r="E37" t="s">
        <v>92</v>
      </c>
      <c r="F37"/>
      <c r="G37" t="str">
        <f>"00019868"</f>
        <v>00019868</v>
      </c>
      <c r="H37">
        <v>6</v>
      </c>
      <c r="I37" t="str">
        <f>"20565661397"</f>
        <v>20565661397</v>
      </c>
      <c r="J37" t="s">
        <v>93</v>
      </c>
      <c r="K37">
        <v>378.76</v>
      </c>
      <c r="L37">
        <v>68.18</v>
      </c>
      <c r="M37"/>
      <c r="N37"/>
      <c r="O37"/>
      <c r="P37"/>
      <c r="Q37">
        <v>0.0</v>
      </c>
      <c r="R37">
        <v>0.0</v>
      </c>
      <c r="S37">
        <v>0.0</v>
      </c>
      <c r="T37">
        <v>446.93</v>
      </c>
      <c r="U37"/>
      <c r="V37"/>
      <c r="W37"/>
      <c r="X37"/>
      <c r="Y37"/>
      <c r="Z37"/>
      <c r="AA37"/>
      <c r="AB37"/>
      <c r="AC37">
        <v>18</v>
      </c>
      <c r="AD37">
        <v>201111</v>
      </c>
    </row>
    <row r="38" spans="1:30">
      <c r="A38" t="s">
        <v>94</v>
      </c>
      <c r="B38" t="s">
        <v>91</v>
      </c>
      <c r="C38" t="s">
        <v>91</v>
      </c>
      <c r="D38" t="s">
        <v>41</v>
      </c>
      <c r="E38" t="s">
        <v>95</v>
      </c>
      <c r="F38"/>
      <c r="G38" t="str">
        <f>"00447616"</f>
        <v>00447616</v>
      </c>
      <c r="H38">
        <v>6</v>
      </c>
      <c r="I38" t="str">
        <f>"20561201651"</f>
        <v>20561201651</v>
      </c>
      <c r="J38" t="s">
        <v>96</v>
      </c>
      <c r="K38">
        <v>142.01</v>
      </c>
      <c r="L38">
        <v>25.56</v>
      </c>
      <c r="M38"/>
      <c r="N38"/>
      <c r="O38"/>
      <c r="P38"/>
      <c r="Q38">
        <v>0.0</v>
      </c>
      <c r="R38">
        <v>0.0</v>
      </c>
      <c r="S38">
        <v>0.0</v>
      </c>
      <c r="T38">
        <v>167.57</v>
      </c>
      <c r="U38"/>
      <c r="V38"/>
      <c r="W38"/>
      <c r="X38"/>
      <c r="Y38"/>
      <c r="Z38"/>
      <c r="AA38"/>
      <c r="AB38"/>
      <c r="AC38">
        <v>18</v>
      </c>
      <c r="AD38">
        <v>201111</v>
      </c>
    </row>
    <row r="39" spans="1:30">
      <c r="A39" t="s">
        <v>97</v>
      </c>
      <c r="B39" t="s">
        <v>91</v>
      </c>
      <c r="C39" t="s">
        <v>91</v>
      </c>
      <c r="D39" t="s">
        <v>41</v>
      </c>
      <c r="E39" t="s">
        <v>95</v>
      </c>
      <c r="F39"/>
      <c r="G39" t="str">
        <f>"00447617"</f>
        <v>00447617</v>
      </c>
      <c r="H39">
        <v>6</v>
      </c>
      <c r="I39" t="str">
        <f>"20561201651"</f>
        <v>20561201651</v>
      </c>
      <c r="J39" t="s">
        <v>96</v>
      </c>
      <c r="K39">
        <v>183.38</v>
      </c>
      <c r="L39">
        <v>33.01</v>
      </c>
      <c r="M39"/>
      <c r="N39"/>
      <c r="O39"/>
      <c r="P39"/>
      <c r="Q39">
        <v>0.0</v>
      </c>
      <c r="R39">
        <v>0.0</v>
      </c>
      <c r="S39">
        <v>0.0</v>
      </c>
      <c r="T39">
        <v>216.39</v>
      </c>
      <c r="U39"/>
      <c r="V39"/>
      <c r="W39"/>
      <c r="X39"/>
      <c r="Y39"/>
      <c r="Z39"/>
      <c r="AA39"/>
      <c r="AB39"/>
      <c r="AC39">
        <v>18</v>
      </c>
      <c r="AD39">
        <v>201111</v>
      </c>
    </row>
    <row r="40" spans="1:30">
      <c r="A40" t="s">
        <v>98</v>
      </c>
      <c r="B40" t="s">
        <v>91</v>
      </c>
      <c r="C40" t="s">
        <v>91</v>
      </c>
      <c r="D40" t="s">
        <v>41</v>
      </c>
      <c r="E40" t="s">
        <v>95</v>
      </c>
      <c r="F40"/>
      <c r="G40" t="str">
        <f>"00447618"</f>
        <v>00447618</v>
      </c>
      <c r="H40">
        <v>6</v>
      </c>
      <c r="I40" t="str">
        <f>"20561201651"</f>
        <v>20561201651</v>
      </c>
      <c r="J40" t="s">
        <v>96</v>
      </c>
      <c r="K40">
        <v>143.16</v>
      </c>
      <c r="L40">
        <v>25.77</v>
      </c>
      <c r="M40"/>
      <c r="N40"/>
      <c r="O40"/>
      <c r="P40"/>
      <c r="Q40">
        <v>0.0</v>
      </c>
      <c r="R40">
        <v>0.0</v>
      </c>
      <c r="S40">
        <v>0.0</v>
      </c>
      <c r="T40">
        <v>168.93</v>
      </c>
      <c r="U40"/>
      <c r="V40"/>
      <c r="W40"/>
      <c r="X40"/>
      <c r="Y40"/>
      <c r="Z40"/>
      <c r="AA40"/>
      <c r="AB40"/>
      <c r="AC40">
        <v>18</v>
      </c>
      <c r="AD40">
        <v>201111</v>
      </c>
    </row>
    <row r="41" spans="1:30">
      <c r="A41" t="s">
        <v>99</v>
      </c>
      <c r="B41" t="s">
        <v>91</v>
      </c>
      <c r="C41" t="s">
        <v>91</v>
      </c>
      <c r="D41" t="s">
        <v>41</v>
      </c>
      <c r="E41" t="s">
        <v>100</v>
      </c>
      <c r="F41"/>
      <c r="G41" t="str">
        <f>"00005644"</f>
        <v>00005644</v>
      </c>
      <c r="H41">
        <v>6</v>
      </c>
      <c r="I41" t="str">
        <f>"20100085063"</f>
        <v>20100085063</v>
      </c>
      <c r="J41" t="s">
        <v>101</v>
      </c>
      <c r="K41">
        <v>613.02</v>
      </c>
      <c r="L41">
        <v>110.34</v>
      </c>
      <c r="M41"/>
      <c r="N41"/>
      <c r="O41"/>
      <c r="P41"/>
      <c r="Q41">
        <v>0.0</v>
      </c>
      <c r="R41">
        <v>0.0</v>
      </c>
      <c r="S41">
        <v>0.0</v>
      </c>
      <c r="T41">
        <v>723.37</v>
      </c>
      <c r="U41"/>
      <c r="V41"/>
      <c r="W41"/>
      <c r="X41"/>
      <c r="Y41"/>
      <c r="Z41"/>
      <c r="AA41"/>
      <c r="AB41"/>
      <c r="AC41">
        <v>18</v>
      </c>
      <c r="AD41">
        <v>201111</v>
      </c>
    </row>
    <row r="42" spans="1:30">
      <c r="A42" t="s">
        <v>102</v>
      </c>
      <c r="B42" t="s">
        <v>91</v>
      </c>
      <c r="C42" t="s">
        <v>91</v>
      </c>
      <c r="D42" t="s">
        <v>41</v>
      </c>
      <c r="E42" t="s">
        <v>92</v>
      </c>
      <c r="F42"/>
      <c r="G42" t="str">
        <f>"00019869"</f>
        <v>00019869</v>
      </c>
      <c r="H42">
        <v>6</v>
      </c>
      <c r="I42" t="str">
        <f>"20565661397"</f>
        <v>20565661397</v>
      </c>
      <c r="J42" t="s">
        <v>93</v>
      </c>
      <c r="K42">
        <v>500.31</v>
      </c>
      <c r="L42">
        <v>90.06</v>
      </c>
      <c r="M42"/>
      <c r="N42"/>
      <c r="O42"/>
      <c r="P42"/>
      <c r="Q42">
        <v>0.0</v>
      </c>
      <c r="R42">
        <v>0.0</v>
      </c>
      <c r="S42">
        <v>0.0</v>
      </c>
      <c r="T42">
        <v>590.37</v>
      </c>
      <c r="U42"/>
      <c r="V42"/>
      <c r="W42"/>
      <c r="X42"/>
      <c r="Y42"/>
      <c r="Z42"/>
      <c r="AA42"/>
      <c r="AB42"/>
      <c r="AC42">
        <v>18</v>
      </c>
      <c r="AD42">
        <v>201111</v>
      </c>
    </row>
    <row r="43" spans="1:30">
      <c r="A43" t="s">
        <v>103</v>
      </c>
      <c r="B43" t="s">
        <v>104</v>
      </c>
      <c r="C43" t="s">
        <v>104</v>
      </c>
      <c r="D43" t="s">
        <v>41</v>
      </c>
      <c r="E43" t="s">
        <v>54</v>
      </c>
      <c r="F43"/>
      <c r="G43" t="str">
        <f>"00029658"</f>
        <v>00029658</v>
      </c>
      <c r="H43">
        <v>6</v>
      </c>
      <c r="I43" t="str">
        <f>"20487527646"</f>
        <v>20487527646</v>
      </c>
      <c r="J43" t="s">
        <v>55</v>
      </c>
      <c r="K43">
        <v>96.37</v>
      </c>
      <c r="L43">
        <v>17.35</v>
      </c>
      <c r="M43"/>
      <c r="N43"/>
      <c r="O43"/>
      <c r="P43"/>
      <c r="Q43">
        <v>0.0</v>
      </c>
      <c r="R43">
        <v>0.0</v>
      </c>
      <c r="S43">
        <v>0.0</v>
      </c>
      <c r="T43">
        <v>113.71</v>
      </c>
      <c r="U43"/>
      <c r="V43"/>
      <c r="W43"/>
      <c r="X43"/>
      <c r="Y43"/>
      <c r="Z43"/>
      <c r="AA43"/>
      <c r="AB43"/>
      <c r="AC43">
        <v>18</v>
      </c>
      <c r="AD43">
        <v>201111</v>
      </c>
    </row>
    <row r="44" spans="1:30">
      <c r="A44" t="s">
        <v>105</v>
      </c>
      <c r="B44" t="s">
        <v>106</v>
      </c>
      <c r="C44" t="s">
        <v>106</v>
      </c>
      <c r="D44" t="s">
        <v>41</v>
      </c>
      <c r="E44" t="s">
        <v>107</v>
      </c>
      <c r="F44"/>
      <c r="G44" t="str">
        <f>"00000008"</f>
        <v>00000008</v>
      </c>
      <c r="H44">
        <v>6</v>
      </c>
      <c r="I44" t="str">
        <f>"20602998267"</f>
        <v>20602998267</v>
      </c>
      <c r="J44" t="s">
        <v>108</v>
      </c>
      <c r="K44">
        <v>2043.64</v>
      </c>
      <c r="L44">
        <v>367.86</v>
      </c>
      <c r="M44"/>
      <c r="N44"/>
      <c r="O44"/>
      <c r="P44"/>
      <c r="Q44">
        <v>0.0</v>
      </c>
      <c r="R44">
        <v>0.0</v>
      </c>
      <c r="S44">
        <v>0.0</v>
      </c>
      <c r="T44">
        <v>2411.49</v>
      </c>
      <c r="U44"/>
      <c r="V44"/>
      <c r="W44"/>
      <c r="X44"/>
      <c r="Y44"/>
      <c r="Z44"/>
      <c r="AA44"/>
      <c r="AB44"/>
      <c r="AC44">
        <v>18</v>
      </c>
      <c r="AD44">
        <v>201111</v>
      </c>
    </row>
    <row r="45" spans="1:30">
      <c r="A45" t="s">
        <v>109</v>
      </c>
      <c r="B45" t="s">
        <v>106</v>
      </c>
      <c r="C45" t="s">
        <v>106</v>
      </c>
      <c r="D45" t="s">
        <v>41</v>
      </c>
      <c r="E45" t="s">
        <v>92</v>
      </c>
      <c r="F45"/>
      <c r="G45" t="str">
        <f>"00099866"</f>
        <v>00099866</v>
      </c>
      <c r="H45">
        <v>6</v>
      </c>
      <c r="I45" t="str">
        <f>"20480719299"</f>
        <v>20480719299</v>
      </c>
      <c r="J45" t="s">
        <v>110</v>
      </c>
      <c r="K45">
        <v>526.52</v>
      </c>
      <c r="L45">
        <v>94.77</v>
      </c>
      <c r="M45"/>
      <c r="N45"/>
      <c r="O45"/>
      <c r="P45"/>
      <c r="Q45">
        <v>0.0</v>
      </c>
      <c r="R45">
        <v>0.0</v>
      </c>
      <c r="S45">
        <v>0.0</v>
      </c>
      <c r="T45">
        <v>621.3</v>
      </c>
      <c r="U45"/>
      <c r="V45"/>
      <c r="W45"/>
      <c r="X45"/>
      <c r="Y45"/>
      <c r="Z45"/>
      <c r="AA45"/>
      <c r="AB45"/>
      <c r="AC45">
        <v>18</v>
      </c>
      <c r="AD45">
        <v>201111</v>
      </c>
    </row>
    <row r="46" spans="1:30">
      <c r="A46" t="s">
        <v>111</v>
      </c>
      <c r="B46" t="s">
        <v>106</v>
      </c>
      <c r="C46" t="s">
        <v>106</v>
      </c>
      <c r="D46" t="s">
        <v>112</v>
      </c>
      <c r="E46" t="s">
        <v>112</v>
      </c>
      <c r="F46"/>
      <c r="G46" t="str">
        <f>"BA99-00030"</f>
        <v>BA99-00030</v>
      </c>
      <c r="H46">
        <v>6</v>
      </c>
      <c r="I46" t="str">
        <f>"20100113610"</f>
        <v>20100113610</v>
      </c>
      <c r="J46" t="s">
        <v>113</v>
      </c>
      <c r="K46">
        <v>817.86</v>
      </c>
      <c r="L46">
        <v>147.21</v>
      </c>
      <c r="M46"/>
      <c r="N46"/>
      <c r="O46"/>
      <c r="P46"/>
      <c r="Q46">
        <v>0.0</v>
      </c>
      <c r="R46">
        <v>0.0</v>
      </c>
      <c r="S46">
        <v>0.0</v>
      </c>
      <c r="T46">
        <v>965.08</v>
      </c>
      <c r="U46"/>
      <c r="V46"/>
      <c r="W46"/>
      <c r="X46"/>
      <c r="Y46"/>
      <c r="Z46"/>
      <c r="AA46"/>
      <c r="AB46"/>
      <c r="AC46">
        <v>18</v>
      </c>
      <c r="AD46">
        <v>201111</v>
      </c>
    </row>
    <row r="47" spans="1:30">
      <c r="A47" t="s">
        <v>114</v>
      </c>
      <c r="B47" t="s">
        <v>115</v>
      </c>
      <c r="C47" t="s">
        <v>115</v>
      </c>
      <c r="D47" t="s">
        <v>41</v>
      </c>
      <c r="E47" t="s">
        <v>116</v>
      </c>
      <c r="F47"/>
      <c r="G47" t="str">
        <f>"000122164"</f>
        <v>000122164</v>
      </c>
      <c r="H47">
        <v>6</v>
      </c>
      <c r="I47" t="str">
        <f>"10164058706"</f>
        <v>10164058706</v>
      </c>
      <c r="J47" t="s">
        <v>117</v>
      </c>
      <c r="K47">
        <v>519.5</v>
      </c>
      <c r="L47">
        <v>93.51</v>
      </c>
      <c r="M47"/>
      <c r="N47"/>
      <c r="O47"/>
      <c r="P47"/>
      <c r="Q47">
        <v>0.0</v>
      </c>
      <c r="R47">
        <v>0.0</v>
      </c>
      <c r="S47">
        <v>0.0</v>
      </c>
      <c r="T47">
        <v>613.01</v>
      </c>
      <c r="U47"/>
      <c r="V47"/>
      <c r="W47"/>
      <c r="X47"/>
      <c r="Y47"/>
      <c r="Z47"/>
      <c r="AA47"/>
      <c r="AB47"/>
      <c r="AC47">
        <v>18</v>
      </c>
      <c r="AD47">
        <v>201111</v>
      </c>
    </row>
    <row r="48" spans="1:30">
      <c r="A48" t="s">
        <v>118</v>
      </c>
      <c r="B48" t="s">
        <v>115</v>
      </c>
      <c r="C48" t="s">
        <v>115</v>
      </c>
      <c r="D48" t="s">
        <v>41</v>
      </c>
      <c r="E48" t="s">
        <v>119</v>
      </c>
      <c r="F48"/>
      <c r="G48" t="str">
        <f>"00051915"</f>
        <v>00051915</v>
      </c>
      <c r="H48">
        <v>6</v>
      </c>
      <c r="I48" t="str">
        <f>"20480564660"</f>
        <v>20480564660</v>
      </c>
      <c r="J48" t="s">
        <v>120</v>
      </c>
      <c r="K48">
        <v>110.59</v>
      </c>
      <c r="L48">
        <v>19.91</v>
      </c>
      <c r="M48"/>
      <c r="N48"/>
      <c r="O48"/>
      <c r="P48"/>
      <c r="Q48">
        <v>0.0</v>
      </c>
      <c r="R48">
        <v>0.0</v>
      </c>
      <c r="S48">
        <v>0.0</v>
      </c>
      <c r="T48">
        <v>130.5</v>
      </c>
      <c r="U48"/>
      <c r="V48"/>
      <c r="W48"/>
      <c r="X48"/>
      <c r="Y48"/>
      <c r="Z48"/>
      <c r="AA48"/>
      <c r="AB48"/>
      <c r="AC48">
        <v>18</v>
      </c>
      <c r="AD48">
        <v>201111</v>
      </c>
    </row>
    <row r="49" spans="1:30">
      <c r="A49" t="s">
        <v>121</v>
      </c>
      <c r="B49" t="s">
        <v>115</v>
      </c>
      <c r="C49" t="s">
        <v>115</v>
      </c>
      <c r="D49" t="s">
        <v>41</v>
      </c>
      <c r="E49" t="s">
        <v>107</v>
      </c>
      <c r="F49"/>
      <c r="G49" t="str">
        <f>"00031177"</f>
        <v>00031177</v>
      </c>
      <c r="H49">
        <v>6</v>
      </c>
      <c r="I49" t="str">
        <f>"20480564660"</f>
        <v>20480564660</v>
      </c>
      <c r="J49" t="s">
        <v>120</v>
      </c>
      <c r="K49">
        <v>156.95</v>
      </c>
      <c r="L49">
        <v>28.25</v>
      </c>
      <c r="M49"/>
      <c r="N49"/>
      <c r="O49"/>
      <c r="P49"/>
      <c r="Q49">
        <v>0.0</v>
      </c>
      <c r="R49">
        <v>0.0</v>
      </c>
      <c r="S49">
        <v>0.0</v>
      </c>
      <c r="T49">
        <v>185.2</v>
      </c>
      <c r="U49"/>
      <c r="V49"/>
      <c r="W49"/>
      <c r="X49"/>
      <c r="Y49"/>
      <c r="Z49"/>
      <c r="AA49"/>
      <c r="AB49"/>
      <c r="AC49">
        <v>18</v>
      </c>
      <c r="AD49">
        <v>201111</v>
      </c>
    </row>
    <row r="50" spans="1:30">
      <c r="A50" t="s">
        <v>122</v>
      </c>
      <c r="B50" t="s">
        <v>115</v>
      </c>
      <c r="C50" t="s">
        <v>115</v>
      </c>
      <c r="D50" t="s">
        <v>41</v>
      </c>
      <c r="E50" t="s">
        <v>119</v>
      </c>
      <c r="F50"/>
      <c r="G50" t="str">
        <f>"00051913"</f>
        <v>00051913</v>
      </c>
      <c r="H50">
        <v>6</v>
      </c>
      <c r="I50" t="str">
        <f>"20480564660"</f>
        <v>20480564660</v>
      </c>
      <c r="J50" t="s">
        <v>120</v>
      </c>
      <c r="K50">
        <v>43.17</v>
      </c>
      <c r="L50">
        <v>7.77</v>
      </c>
      <c r="M50"/>
      <c r="N50"/>
      <c r="O50"/>
      <c r="P50"/>
      <c r="Q50">
        <v>0.0</v>
      </c>
      <c r="R50">
        <v>0.0</v>
      </c>
      <c r="S50">
        <v>0.0</v>
      </c>
      <c r="T50">
        <v>50.94</v>
      </c>
      <c r="U50"/>
      <c r="V50"/>
      <c r="W50"/>
      <c r="X50"/>
      <c r="Y50"/>
      <c r="Z50"/>
      <c r="AA50"/>
      <c r="AB50"/>
      <c r="AC50">
        <v>18</v>
      </c>
      <c r="AD50">
        <v>201111</v>
      </c>
    </row>
    <row r="51" spans="1:30">
      <c r="A51" t="s">
        <v>123</v>
      </c>
      <c r="B51" t="s">
        <v>115</v>
      </c>
      <c r="C51" t="s">
        <v>115</v>
      </c>
      <c r="D51" t="s">
        <v>41</v>
      </c>
      <c r="E51" t="s">
        <v>119</v>
      </c>
      <c r="F51"/>
      <c r="G51" t="str">
        <f>"00051912"</f>
        <v>00051912</v>
      </c>
      <c r="H51">
        <v>6</v>
      </c>
      <c r="I51" t="str">
        <f>"20480564660"</f>
        <v>20480564660</v>
      </c>
      <c r="J51" t="s">
        <v>120</v>
      </c>
      <c r="K51">
        <v>2404.48</v>
      </c>
      <c r="L51">
        <v>432.81</v>
      </c>
      <c r="M51"/>
      <c r="N51"/>
      <c r="O51"/>
      <c r="P51"/>
      <c r="Q51">
        <v>0.0</v>
      </c>
      <c r="R51">
        <v>0.0</v>
      </c>
      <c r="S51">
        <v>0.0</v>
      </c>
      <c r="T51">
        <v>2837.29</v>
      </c>
      <c r="U51"/>
      <c r="V51"/>
      <c r="W51"/>
      <c r="X51"/>
      <c r="Y51"/>
      <c r="Z51"/>
      <c r="AA51"/>
      <c r="AB51"/>
      <c r="AC51">
        <v>18</v>
      </c>
      <c r="AD51">
        <v>201111</v>
      </c>
    </row>
    <row r="52" spans="1:30">
      <c r="A52" t="s">
        <v>124</v>
      </c>
      <c r="B52" t="s">
        <v>115</v>
      </c>
      <c r="C52" t="s">
        <v>115</v>
      </c>
      <c r="D52" t="s">
        <v>41</v>
      </c>
      <c r="E52" t="s">
        <v>119</v>
      </c>
      <c r="F52"/>
      <c r="G52" t="str">
        <f>"00051916"</f>
        <v>00051916</v>
      </c>
      <c r="H52">
        <v>6</v>
      </c>
      <c r="I52" t="str">
        <f>"20480564660"</f>
        <v>20480564660</v>
      </c>
      <c r="J52" t="s">
        <v>120</v>
      </c>
      <c r="K52">
        <v>980.01</v>
      </c>
      <c r="L52">
        <v>176.4</v>
      </c>
      <c r="M52"/>
      <c r="N52"/>
      <c r="O52"/>
      <c r="P52"/>
      <c r="Q52">
        <v>0.0</v>
      </c>
      <c r="R52">
        <v>0.0</v>
      </c>
      <c r="S52">
        <v>0.0</v>
      </c>
      <c r="T52">
        <v>1156.41</v>
      </c>
      <c r="U52"/>
      <c r="V52"/>
      <c r="W52"/>
      <c r="X52"/>
      <c r="Y52"/>
      <c r="Z52"/>
      <c r="AA52"/>
      <c r="AB52"/>
      <c r="AC52">
        <v>18</v>
      </c>
      <c r="AD52">
        <v>201111</v>
      </c>
    </row>
    <row r="53" spans="1:30">
      <c r="A53" t="s">
        <v>125</v>
      </c>
      <c r="B53" t="s">
        <v>115</v>
      </c>
      <c r="C53" t="s">
        <v>115</v>
      </c>
      <c r="D53" t="s">
        <v>41</v>
      </c>
      <c r="E53" t="s">
        <v>119</v>
      </c>
      <c r="F53"/>
      <c r="G53" t="str">
        <f>"00051914"</f>
        <v>00051914</v>
      </c>
      <c r="H53">
        <v>6</v>
      </c>
      <c r="I53" t="str">
        <f>"20480564660"</f>
        <v>20480564660</v>
      </c>
      <c r="J53" t="s">
        <v>120</v>
      </c>
      <c r="K53">
        <v>1550.1</v>
      </c>
      <c r="L53">
        <v>279.02</v>
      </c>
      <c r="M53"/>
      <c r="N53"/>
      <c r="O53"/>
      <c r="P53"/>
      <c r="Q53">
        <v>0.0</v>
      </c>
      <c r="R53">
        <v>0.0</v>
      </c>
      <c r="S53">
        <v>0.0</v>
      </c>
      <c r="T53">
        <v>1829.12</v>
      </c>
      <c r="U53"/>
      <c r="V53"/>
      <c r="W53"/>
      <c r="X53"/>
      <c r="Y53"/>
      <c r="Z53"/>
      <c r="AA53"/>
      <c r="AB53"/>
      <c r="AC53">
        <v>18</v>
      </c>
      <c r="AD53">
        <v>201111</v>
      </c>
    </row>
    <row r="54" spans="1:30">
      <c r="A54" t="s">
        <v>126</v>
      </c>
      <c r="B54" t="s">
        <v>115</v>
      </c>
      <c r="C54" t="s">
        <v>115</v>
      </c>
      <c r="D54" t="s">
        <v>41</v>
      </c>
      <c r="E54" t="s">
        <v>127</v>
      </c>
      <c r="F54"/>
      <c r="G54" t="str">
        <f>"00012258"</f>
        <v>00012258</v>
      </c>
      <c r="H54">
        <v>6</v>
      </c>
      <c r="I54" t="str">
        <f>"20348735692"</f>
        <v>20348735692</v>
      </c>
      <c r="J54" t="s">
        <v>128</v>
      </c>
      <c r="K54">
        <v>910.18</v>
      </c>
      <c r="L54">
        <v>163.83</v>
      </c>
      <c r="M54"/>
      <c r="N54"/>
      <c r="O54"/>
      <c r="P54"/>
      <c r="Q54">
        <v>0.0</v>
      </c>
      <c r="R54">
        <v>0.0</v>
      </c>
      <c r="S54">
        <v>0.0</v>
      </c>
      <c r="T54">
        <v>1074.01</v>
      </c>
      <c r="U54"/>
      <c r="V54"/>
      <c r="W54"/>
      <c r="X54"/>
      <c r="Y54"/>
      <c r="Z54"/>
      <c r="AA54"/>
      <c r="AB54"/>
      <c r="AC54">
        <v>18</v>
      </c>
      <c r="AD54">
        <v>201111</v>
      </c>
    </row>
    <row r="55" spans="1:30">
      <c r="A55" t="s">
        <v>129</v>
      </c>
      <c r="B55" t="s">
        <v>115</v>
      </c>
      <c r="C55" t="s">
        <v>115</v>
      </c>
      <c r="D55" t="s">
        <v>41</v>
      </c>
      <c r="E55" t="s">
        <v>107</v>
      </c>
      <c r="F55"/>
      <c r="G55" t="str">
        <f>"00000009"</f>
        <v>00000009</v>
      </c>
      <c r="H55">
        <v>6</v>
      </c>
      <c r="I55" t="str">
        <f>"20602998267"</f>
        <v>20602998267</v>
      </c>
      <c r="J55" t="s">
        <v>108</v>
      </c>
      <c r="K55">
        <v>359.46</v>
      </c>
      <c r="L55">
        <v>64.7</v>
      </c>
      <c r="M55"/>
      <c r="N55"/>
      <c r="O55"/>
      <c r="P55"/>
      <c r="Q55">
        <v>0.0</v>
      </c>
      <c r="R55">
        <v>0.0</v>
      </c>
      <c r="S55">
        <v>0.0</v>
      </c>
      <c r="T55">
        <v>424.17</v>
      </c>
      <c r="U55"/>
      <c r="V55"/>
      <c r="W55"/>
      <c r="X55"/>
      <c r="Y55"/>
      <c r="Z55"/>
      <c r="AA55"/>
      <c r="AB55"/>
      <c r="AC55">
        <v>18</v>
      </c>
      <c r="AD55">
        <v>201111</v>
      </c>
    </row>
    <row r="56" spans="1:30">
      <c r="A56" t="s">
        <v>130</v>
      </c>
      <c r="B56" t="s">
        <v>115</v>
      </c>
      <c r="C56" t="s">
        <v>115</v>
      </c>
      <c r="D56" t="s">
        <v>41</v>
      </c>
      <c r="E56" t="s">
        <v>131</v>
      </c>
      <c r="F56"/>
      <c r="G56" t="str">
        <f>"00082726"</f>
        <v>00082726</v>
      </c>
      <c r="H56">
        <v>6</v>
      </c>
      <c r="I56" t="str">
        <f>"20132381624"</f>
        <v>20132381624</v>
      </c>
      <c r="J56" t="s">
        <v>132</v>
      </c>
      <c r="K56">
        <v>104.07</v>
      </c>
      <c r="L56">
        <v>18.73</v>
      </c>
      <c r="M56"/>
      <c r="N56"/>
      <c r="O56"/>
      <c r="P56"/>
      <c r="Q56">
        <v>0.0</v>
      </c>
      <c r="R56">
        <v>0.0</v>
      </c>
      <c r="S56">
        <v>0.0</v>
      </c>
      <c r="T56">
        <v>122.8</v>
      </c>
      <c r="U56"/>
      <c r="V56"/>
      <c r="W56"/>
      <c r="X56"/>
      <c r="Y56"/>
      <c r="Z56"/>
      <c r="AA56"/>
      <c r="AB56"/>
      <c r="AC56">
        <v>18</v>
      </c>
      <c r="AD56">
        <v>201111</v>
      </c>
    </row>
    <row r="57" spans="1:30">
      <c r="A57" t="s">
        <v>133</v>
      </c>
      <c r="B57" t="s">
        <v>115</v>
      </c>
      <c r="C57" t="s">
        <v>115</v>
      </c>
      <c r="D57" t="s">
        <v>41</v>
      </c>
      <c r="E57" t="s">
        <v>131</v>
      </c>
      <c r="F57"/>
      <c r="G57" t="str">
        <f>"00082727"</f>
        <v>00082727</v>
      </c>
      <c r="H57">
        <v>6</v>
      </c>
      <c r="I57" t="str">
        <f>"20132381624"</f>
        <v>20132381624</v>
      </c>
      <c r="J57" t="s">
        <v>132</v>
      </c>
      <c r="K57">
        <v>6.04</v>
      </c>
      <c r="L57">
        <v>1.09</v>
      </c>
      <c r="M57"/>
      <c r="N57"/>
      <c r="O57"/>
      <c r="P57"/>
      <c r="Q57">
        <v>0.0</v>
      </c>
      <c r="R57">
        <v>0.0</v>
      </c>
      <c r="S57">
        <v>0.0</v>
      </c>
      <c r="T57">
        <v>7.12</v>
      </c>
      <c r="U57"/>
      <c r="V57"/>
      <c r="W57"/>
      <c r="X57"/>
      <c r="Y57"/>
      <c r="Z57"/>
      <c r="AA57"/>
      <c r="AB57"/>
      <c r="AC57">
        <v>18</v>
      </c>
      <c r="AD57">
        <v>201111</v>
      </c>
    </row>
    <row r="58" spans="1:30">
      <c r="A58" t="s">
        <v>134</v>
      </c>
      <c r="B58" t="s">
        <v>115</v>
      </c>
      <c r="C58" t="s">
        <v>115</v>
      </c>
      <c r="D58" t="s">
        <v>41</v>
      </c>
      <c r="E58" t="s">
        <v>92</v>
      </c>
      <c r="F58"/>
      <c r="G58" t="str">
        <f>"00000011"</f>
        <v>00000011</v>
      </c>
      <c r="H58">
        <v>6</v>
      </c>
      <c r="I58" t="str">
        <f>"20602998267"</f>
        <v>20602998267</v>
      </c>
      <c r="J58" t="s">
        <v>108</v>
      </c>
      <c r="K58">
        <v>497.95</v>
      </c>
      <c r="L58">
        <v>89.63</v>
      </c>
      <c r="M58"/>
      <c r="N58"/>
      <c r="O58"/>
      <c r="P58"/>
      <c r="Q58">
        <v>0.0</v>
      </c>
      <c r="R58">
        <v>0.0</v>
      </c>
      <c r="S58">
        <v>0.0</v>
      </c>
      <c r="T58">
        <v>587.58</v>
      </c>
      <c r="U58"/>
      <c r="V58"/>
      <c r="W58"/>
      <c r="X58"/>
      <c r="Y58"/>
      <c r="Z58"/>
      <c r="AA58"/>
      <c r="AB58"/>
      <c r="AC58">
        <v>18</v>
      </c>
      <c r="AD58">
        <v>201111</v>
      </c>
    </row>
    <row r="59" spans="1:30">
      <c r="A59" t="s">
        <v>135</v>
      </c>
      <c r="B59" t="s">
        <v>115</v>
      </c>
      <c r="C59" t="s">
        <v>115</v>
      </c>
      <c r="D59" t="s">
        <v>41</v>
      </c>
      <c r="E59" t="s">
        <v>92</v>
      </c>
      <c r="F59"/>
      <c r="G59" t="str">
        <f>"00000010"</f>
        <v>00000010</v>
      </c>
      <c r="H59">
        <v>6</v>
      </c>
      <c r="I59" t="str">
        <f>"20602998267"</f>
        <v>20602998267</v>
      </c>
      <c r="J59" t="s">
        <v>108</v>
      </c>
      <c r="K59">
        <v>404.5</v>
      </c>
      <c r="L59">
        <v>72.81</v>
      </c>
      <c r="M59"/>
      <c r="N59"/>
      <c r="O59"/>
      <c r="P59"/>
      <c r="Q59">
        <v>0.0</v>
      </c>
      <c r="R59">
        <v>0.0</v>
      </c>
      <c r="S59">
        <v>0.0</v>
      </c>
      <c r="T59">
        <v>477.31</v>
      </c>
      <c r="U59"/>
      <c r="V59"/>
      <c r="W59"/>
      <c r="X59"/>
      <c r="Y59"/>
      <c r="Z59"/>
      <c r="AA59"/>
      <c r="AB59"/>
      <c r="AC59">
        <v>18</v>
      </c>
      <c r="AD59">
        <v>201111</v>
      </c>
    </row>
    <row r="60" spans="1:30">
      <c r="A60" t="s">
        <v>136</v>
      </c>
      <c r="B60" t="s">
        <v>115</v>
      </c>
      <c r="C60" t="s">
        <v>115</v>
      </c>
      <c r="D60" t="s">
        <v>41</v>
      </c>
      <c r="E60" t="s">
        <v>137</v>
      </c>
      <c r="F60"/>
      <c r="G60" t="str">
        <f>"00448626"</f>
        <v>00448626</v>
      </c>
      <c r="H60">
        <v>6</v>
      </c>
      <c r="I60" t="str">
        <f>"20561201651"</f>
        <v>20561201651</v>
      </c>
      <c r="J60" t="s">
        <v>96</v>
      </c>
      <c r="K60">
        <v>447.93</v>
      </c>
      <c r="L60">
        <v>80.63</v>
      </c>
      <c r="M60"/>
      <c r="N60"/>
      <c r="O60"/>
      <c r="P60"/>
      <c r="Q60">
        <v>0.0</v>
      </c>
      <c r="R60">
        <v>0.0</v>
      </c>
      <c r="S60">
        <v>0.0</v>
      </c>
      <c r="T60">
        <v>528.56</v>
      </c>
      <c r="U60"/>
      <c r="V60"/>
      <c r="W60"/>
      <c r="X60"/>
      <c r="Y60"/>
      <c r="Z60"/>
      <c r="AA60"/>
      <c r="AB60"/>
      <c r="AC60">
        <v>18</v>
      </c>
      <c r="AD60">
        <v>201111</v>
      </c>
    </row>
    <row r="61" spans="1:30">
      <c r="A61" t="s">
        <v>138</v>
      </c>
      <c r="B61" t="s">
        <v>115</v>
      </c>
      <c r="C61" t="s">
        <v>115</v>
      </c>
      <c r="D61" t="s">
        <v>41</v>
      </c>
      <c r="E61" t="s">
        <v>137</v>
      </c>
      <c r="F61"/>
      <c r="G61" t="str">
        <f>"00448627"</f>
        <v>00448627</v>
      </c>
      <c r="H61">
        <v>6</v>
      </c>
      <c r="I61" t="str">
        <f>"20561201651"</f>
        <v>20561201651</v>
      </c>
      <c r="J61" t="s">
        <v>96</v>
      </c>
      <c r="K61">
        <v>401.5</v>
      </c>
      <c r="L61">
        <v>72.27</v>
      </c>
      <c r="M61"/>
      <c r="N61"/>
      <c r="O61"/>
      <c r="P61"/>
      <c r="Q61">
        <v>0.0</v>
      </c>
      <c r="R61">
        <v>0.0</v>
      </c>
      <c r="S61">
        <v>0.0</v>
      </c>
      <c r="T61">
        <v>473.77</v>
      </c>
      <c r="U61"/>
      <c r="V61"/>
      <c r="W61"/>
      <c r="X61"/>
      <c r="Y61"/>
      <c r="Z61"/>
      <c r="AA61"/>
      <c r="AB61"/>
      <c r="AC61">
        <v>18</v>
      </c>
      <c r="AD61">
        <v>201111</v>
      </c>
    </row>
    <row r="62" spans="1:30">
      <c r="A62" t="s">
        <v>139</v>
      </c>
      <c r="B62" t="s">
        <v>115</v>
      </c>
      <c r="C62" t="s">
        <v>115</v>
      </c>
      <c r="D62" t="s">
        <v>41</v>
      </c>
      <c r="E62" t="s">
        <v>95</v>
      </c>
      <c r="F62"/>
      <c r="G62" t="str">
        <f>"00448628"</f>
        <v>00448628</v>
      </c>
      <c r="H62">
        <v>6</v>
      </c>
      <c r="I62" t="str">
        <f>"20561201651"</f>
        <v>20561201651</v>
      </c>
      <c r="J62" t="s">
        <v>96</v>
      </c>
      <c r="K62">
        <v>51.55</v>
      </c>
      <c r="L62">
        <v>9.28</v>
      </c>
      <c r="M62"/>
      <c r="N62"/>
      <c r="O62"/>
      <c r="P62"/>
      <c r="Q62">
        <v>0.0</v>
      </c>
      <c r="R62">
        <v>0.0</v>
      </c>
      <c r="S62">
        <v>0.0</v>
      </c>
      <c r="T62">
        <v>60.83</v>
      </c>
      <c r="U62"/>
      <c r="V62"/>
      <c r="W62"/>
      <c r="X62"/>
      <c r="Y62"/>
      <c r="Z62"/>
      <c r="AA62"/>
      <c r="AB62"/>
      <c r="AC62">
        <v>18</v>
      </c>
      <c r="AD62">
        <v>201111</v>
      </c>
    </row>
    <row r="63" spans="1:30">
      <c r="A63" t="s">
        <v>140</v>
      </c>
      <c r="B63" t="s">
        <v>141</v>
      </c>
      <c r="C63" t="s">
        <v>141</v>
      </c>
      <c r="D63" t="s">
        <v>41</v>
      </c>
      <c r="E63" t="s">
        <v>80</v>
      </c>
      <c r="F63"/>
      <c r="G63" t="str">
        <f>"000873"</f>
        <v>000873</v>
      </c>
      <c r="H63">
        <v>6</v>
      </c>
      <c r="I63" t="str">
        <f>"20600771478"</f>
        <v>20600771478</v>
      </c>
      <c r="J63" t="s">
        <v>142</v>
      </c>
      <c r="K63">
        <v>55.08</v>
      </c>
      <c r="L63">
        <v>9.92</v>
      </c>
      <c r="M63"/>
      <c r="N63"/>
      <c r="O63"/>
      <c r="P63"/>
      <c r="Q63">
        <v>0.0</v>
      </c>
      <c r="R63">
        <v>0.0</v>
      </c>
      <c r="S63">
        <v>0.0</v>
      </c>
      <c r="T63">
        <v>65.0</v>
      </c>
      <c r="U63"/>
      <c r="V63"/>
      <c r="W63"/>
      <c r="X63"/>
      <c r="Y63"/>
      <c r="Z63"/>
      <c r="AA63"/>
      <c r="AB63"/>
      <c r="AC63">
        <v>18</v>
      </c>
      <c r="AD63">
        <v>201111</v>
      </c>
    </row>
    <row r="64" spans="1:30">
      <c r="A64" t="s">
        <v>143</v>
      </c>
      <c r="B64" t="s">
        <v>141</v>
      </c>
      <c r="C64" t="s">
        <v>141</v>
      </c>
      <c r="D64" t="s">
        <v>41</v>
      </c>
      <c r="E64" t="s">
        <v>144</v>
      </c>
      <c r="F64"/>
      <c r="G64" t="str">
        <f>"000872"</f>
        <v>000872</v>
      </c>
      <c r="H64">
        <v>6</v>
      </c>
      <c r="I64" t="str">
        <f>"20600771478"</f>
        <v>20600771478</v>
      </c>
      <c r="J64" t="s">
        <v>142</v>
      </c>
      <c r="K64">
        <v>538.98</v>
      </c>
      <c r="L64">
        <v>97.02</v>
      </c>
      <c r="M64"/>
      <c r="N64"/>
      <c r="O64"/>
      <c r="P64"/>
      <c r="Q64">
        <v>0.0</v>
      </c>
      <c r="R64">
        <v>0.0</v>
      </c>
      <c r="S64">
        <v>0.0</v>
      </c>
      <c r="T64">
        <v>636.0</v>
      </c>
      <c r="U64"/>
      <c r="V64"/>
      <c r="W64"/>
      <c r="X64"/>
      <c r="Y64"/>
      <c r="Z64"/>
      <c r="AA64"/>
      <c r="AB64"/>
      <c r="AC64">
        <v>18</v>
      </c>
      <c r="AD64">
        <v>201111</v>
      </c>
    </row>
    <row r="65" spans="1:30">
      <c r="A65" t="s">
        <v>145</v>
      </c>
      <c r="B65" t="s">
        <v>141</v>
      </c>
      <c r="C65" t="s">
        <v>141</v>
      </c>
      <c r="D65" t="s">
        <v>41</v>
      </c>
      <c r="E65" t="s">
        <v>146</v>
      </c>
      <c r="F65"/>
      <c r="G65" t="str">
        <f>"019582"</f>
        <v>019582</v>
      </c>
      <c r="H65">
        <v>6</v>
      </c>
      <c r="I65" t="str">
        <f>"20132373958"</f>
        <v>20132373958</v>
      </c>
      <c r="J65" t="s">
        <v>147</v>
      </c>
      <c r="K65">
        <v>511.11</v>
      </c>
      <c r="L65">
        <v>92.0</v>
      </c>
      <c r="M65"/>
      <c r="N65"/>
      <c r="O65"/>
      <c r="P65"/>
      <c r="Q65">
        <v>0.0</v>
      </c>
      <c r="R65">
        <v>0.0</v>
      </c>
      <c r="S65">
        <v>0.0</v>
      </c>
      <c r="T65">
        <v>603.11</v>
      </c>
      <c r="U65"/>
      <c r="V65"/>
      <c r="W65"/>
      <c r="X65"/>
      <c r="Y65"/>
      <c r="Z65"/>
      <c r="AA65"/>
      <c r="AB65"/>
      <c r="AC65">
        <v>18</v>
      </c>
      <c r="AD65">
        <v>201111</v>
      </c>
    </row>
    <row r="66" spans="1:30">
      <c r="A66" t="s">
        <v>148</v>
      </c>
      <c r="B66" t="s">
        <v>141</v>
      </c>
      <c r="C66" t="s">
        <v>141</v>
      </c>
      <c r="D66" t="s">
        <v>41</v>
      </c>
      <c r="E66" t="s">
        <v>149</v>
      </c>
      <c r="F66"/>
      <c r="G66" t="str">
        <f>"000052"</f>
        <v>000052</v>
      </c>
      <c r="H66">
        <v>6</v>
      </c>
      <c r="I66" t="str">
        <f>"20480491921"</f>
        <v>20480491921</v>
      </c>
      <c r="J66" t="s">
        <v>150</v>
      </c>
      <c r="K66">
        <v>2076.79</v>
      </c>
      <c r="L66">
        <v>373.82</v>
      </c>
      <c r="M66"/>
      <c r="N66"/>
      <c r="O66"/>
      <c r="P66"/>
      <c r="Q66">
        <v>0.0</v>
      </c>
      <c r="R66">
        <v>0.0</v>
      </c>
      <c r="S66">
        <v>0.0</v>
      </c>
      <c r="T66">
        <v>2450.61</v>
      </c>
      <c r="U66"/>
      <c r="V66"/>
      <c r="W66"/>
      <c r="X66"/>
      <c r="Y66"/>
      <c r="Z66"/>
      <c r="AA66"/>
      <c r="AB66"/>
      <c r="AC66">
        <v>18</v>
      </c>
      <c r="AD66">
        <v>201111</v>
      </c>
    </row>
    <row r="67" spans="1:30">
      <c r="A67" t="s">
        <v>151</v>
      </c>
      <c r="B67" t="s">
        <v>141</v>
      </c>
      <c r="C67" t="s">
        <v>141</v>
      </c>
      <c r="D67" t="s">
        <v>41</v>
      </c>
      <c r="E67" t="s">
        <v>80</v>
      </c>
      <c r="F67"/>
      <c r="G67" t="str">
        <f>"00445315"</f>
        <v>00445315</v>
      </c>
      <c r="H67">
        <v>6</v>
      </c>
      <c r="I67" t="str">
        <f>"20479942847"</f>
        <v>20479942847</v>
      </c>
      <c r="J67" t="s">
        <v>81</v>
      </c>
      <c r="K67">
        <v>161.76</v>
      </c>
      <c r="L67">
        <v>29.12</v>
      </c>
      <c r="M67"/>
      <c r="N67"/>
      <c r="O67"/>
      <c r="P67"/>
      <c r="Q67">
        <v>0.0</v>
      </c>
      <c r="R67">
        <v>0.0</v>
      </c>
      <c r="S67">
        <v>0.0</v>
      </c>
      <c r="T67">
        <v>190.87</v>
      </c>
      <c r="U67"/>
      <c r="V67"/>
      <c r="W67"/>
      <c r="X67"/>
      <c r="Y67"/>
      <c r="Z67"/>
      <c r="AA67"/>
      <c r="AB67"/>
      <c r="AC67">
        <v>18</v>
      </c>
      <c r="AD67">
        <v>201111</v>
      </c>
    </row>
    <row r="68" spans="1:30">
      <c r="A68" t="s">
        <v>152</v>
      </c>
      <c r="B68" t="s">
        <v>141</v>
      </c>
      <c r="C68" t="s">
        <v>141</v>
      </c>
      <c r="D68" t="s">
        <v>41</v>
      </c>
      <c r="E68" t="s">
        <v>80</v>
      </c>
      <c r="F68"/>
      <c r="G68" t="str">
        <f>"00445316"</f>
        <v>00445316</v>
      </c>
      <c r="H68">
        <v>6</v>
      </c>
      <c r="I68" t="str">
        <f>"20479942847"</f>
        <v>20479942847</v>
      </c>
      <c r="J68" t="s">
        <v>81</v>
      </c>
      <c r="K68">
        <v>278.57</v>
      </c>
      <c r="L68">
        <v>50.14</v>
      </c>
      <c r="M68"/>
      <c r="N68"/>
      <c r="O68"/>
      <c r="P68"/>
      <c r="Q68">
        <v>0.0</v>
      </c>
      <c r="R68">
        <v>0.0</v>
      </c>
      <c r="S68">
        <v>0.0</v>
      </c>
      <c r="T68">
        <v>328.72</v>
      </c>
      <c r="U68"/>
      <c r="V68"/>
      <c r="W68"/>
      <c r="X68"/>
      <c r="Y68"/>
      <c r="Z68"/>
      <c r="AA68"/>
      <c r="AB68"/>
      <c r="AC68">
        <v>18</v>
      </c>
      <c r="AD68">
        <v>201111</v>
      </c>
    </row>
    <row r="69" spans="1:30">
      <c r="A69" t="s">
        <v>153</v>
      </c>
      <c r="B69" t="s">
        <v>141</v>
      </c>
      <c r="C69" t="s">
        <v>141</v>
      </c>
      <c r="D69" t="s">
        <v>41</v>
      </c>
      <c r="E69" t="s">
        <v>45</v>
      </c>
      <c r="F69"/>
      <c r="G69" t="str">
        <f>"0401745"</f>
        <v>0401745</v>
      </c>
      <c r="H69">
        <v>6</v>
      </c>
      <c r="I69" t="str">
        <f>"20100190797"</f>
        <v>20100190797</v>
      </c>
      <c r="J69" t="s">
        <v>43</v>
      </c>
      <c r="K69">
        <v>558.38</v>
      </c>
      <c r="L69">
        <v>100.51</v>
      </c>
      <c r="M69"/>
      <c r="N69"/>
      <c r="O69"/>
      <c r="P69"/>
      <c r="Q69">
        <v>0.0</v>
      </c>
      <c r="R69">
        <v>0.0</v>
      </c>
      <c r="S69">
        <v>0.0</v>
      </c>
      <c r="T69">
        <v>658.88</v>
      </c>
      <c r="U69"/>
      <c r="V69"/>
      <c r="W69"/>
      <c r="X69"/>
      <c r="Y69"/>
      <c r="Z69"/>
      <c r="AA69"/>
      <c r="AB69"/>
      <c r="AC69">
        <v>18</v>
      </c>
      <c r="AD69">
        <v>201111</v>
      </c>
    </row>
    <row r="70" spans="1:30">
      <c r="A70" t="s">
        <v>154</v>
      </c>
      <c r="B70" t="s">
        <v>141</v>
      </c>
      <c r="C70" t="s">
        <v>141</v>
      </c>
      <c r="D70" t="s">
        <v>41</v>
      </c>
      <c r="E70" t="s">
        <v>80</v>
      </c>
      <c r="F70"/>
      <c r="G70" t="str">
        <f>"00445317"</f>
        <v>00445317</v>
      </c>
      <c r="H70">
        <v>6</v>
      </c>
      <c r="I70" t="str">
        <f>"20479942847"</f>
        <v>20479942847</v>
      </c>
      <c r="J70" t="s">
        <v>81</v>
      </c>
      <c r="K70">
        <v>246.66</v>
      </c>
      <c r="L70">
        <v>44.4</v>
      </c>
      <c r="M70"/>
      <c r="N70"/>
      <c r="O70"/>
      <c r="P70"/>
      <c r="Q70">
        <v>0.0</v>
      </c>
      <c r="R70">
        <v>0.0</v>
      </c>
      <c r="S70">
        <v>0.0</v>
      </c>
      <c r="T70">
        <v>291.06</v>
      </c>
      <c r="U70"/>
      <c r="V70"/>
      <c r="W70"/>
      <c r="X70"/>
      <c r="Y70"/>
      <c r="Z70"/>
      <c r="AA70"/>
      <c r="AB70"/>
      <c r="AC70">
        <v>18</v>
      </c>
      <c r="AD70">
        <v>201111</v>
      </c>
    </row>
    <row r="71" spans="1:30">
      <c r="A71" t="s">
        <v>155</v>
      </c>
      <c r="B71" t="s">
        <v>141</v>
      </c>
      <c r="C71" t="s">
        <v>141</v>
      </c>
      <c r="D71" t="s">
        <v>41</v>
      </c>
      <c r="E71" t="s">
        <v>80</v>
      </c>
      <c r="F71"/>
      <c r="G71" t="str">
        <f>"00445318"</f>
        <v>00445318</v>
      </c>
      <c r="H71">
        <v>6</v>
      </c>
      <c r="I71" t="str">
        <f>"20479942847"</f>
        <v>20479942847</v>
      </c>
      <c r="J71" t="s">
        <v>81</v>
      </c>
      <c r="K71">
        <v>540.95</v>
      </c>
      <c r="L71">
        <v>97.37</v>
      </c>
      <c r="M71"/>
      <c r="N71"/>
      <c r="O71"/>
      <c r="P71"/>
      <c r="Q71">
        <v>0.0</v>
      </c>
      <c r="R71">
        <v>0.0</v>
      </c>
      <c r="S71">
        <v>0.0</v>
      </c>
      <c r="T71">
        <v>638.32</v>
      </c>
      <c r="U71"/>
      <c r="V71"/>
      <c r="W71"/>
      <c r="X71"/>
      <c r="Y71"/>
      <c r="Z71"/>
      <c r="AA71"/>
      <c r="AB71"/>
      <c r="AC71">
        <v>18</v>
      </c>
      <c r="AD71">
        <v>201111</v>
      </c>
    </row>
    <row r="72" spans="1:30">
      <c r="A72" t="s">
        <v>156</v>
      </c>
      <c r="B72" t="s">
        <v>141</v>
      </c>
      <c r="C72" t="s">
        <v>141</v>
      </c>
      <c r="D72" t="s">
        <v>41</v>
      </c>
      <c r="E72" t="s">
        <v>45</v>
      </c>
      <c r="F72"/>
      <c r="G72" t="str">
        <f>"0401747"</f>
        <v>0401747</v>
      </c>
      <c r="H72">
        <v>6</v>
      </c>
      <c r="I72" t="str">
        <f>"20100190797"</f>
        <v>20100190797</v>
      </c>
      <c r="J72" t="s">
        <v>43</v>
      </c>
      <c r="K72">
        <v>371.59</v>
      </c>
      <c r="L72">
        <v>66.89</v>
      </c>
      <c r="M72"/>
      <c r="N72"/>
      <c r="O72"/>
      <c r="P72"/>
      <c r="Q72">
        <v>0.0</v>
      </c>
      <c r="R72">
        <v>0.0</v>
      </c>
      <c r="S72">
        <v>0.0</v>
      </c>
      <c r="T72">
        <v>438.48</v>
      </c>
      <c r="U72"/>
      <c r="V72"/>
      <c r="W72"/>
      <c r="X72"/>
      <c r="Y72"/>
      <c r="Z72"/>
      <c r="AA72"/>
      <c r="AB72"/>
      <c r="AC72">
        <v>18</v>
      </c>
      <c r="AD72">
        <v>201111</v>
      </c>
    </row>
    <row r="73" spans="1:30">
      <c r="A73" t="s">
        <v>157</v>
      </c>
      <c r="B73" t="s">
        <v>141</v>
      </c>
      <c r="C73" t="s">
        <v>141</v>
      </c>
      <c r="D73" t="s">
        <v>41</v>
      </c>
      <c r="E73" t="s">
        <v>45</v>
      </c>
      <c r="F73"/>
      <c r="G73" t="str">
        <f>"0401746"</f>
        <v>0401746</v>
      </c>
      <c r="H73">
        <v>6</v>
      </c>
      <c r="I73" t="str">
        <f>"20100190797"</f>
        <v>20100190797</v>
      </c>
      <c r="J73" t="s">
        <v>43</v>
      </c>
      <c r="K73">
        <v>690.98</v>
      </c>
      <c r="L73">
        <v>124.38</v>
      </c>
      <c r="M73"/>
      <c r="N73"/>
      <c r="O73"/>
      <c r="P73"/>
      <c r="Q73">
        <v>0.0</v>
      </c>
      <c r="R73">
        <v>0.0</v>
      </c>
      <c r="S73">
        <v>0.0</v>
      </c>
      <c r="T73">
        <v>815.35</v>
      </c>
      <c r="U73"/>
      <c r="V73"/>
      <c r="W73"/>
      <c r="X73"/>
      <c r="Y73"/>
      <c r="Z73"/>
      <c r="AA73"/>
      <c r="AB73"/>
      <c r="AC73">
        <v>18</v>
      </c>
      <c r="AD73">
        <v>201111</v>
      </c>
    </row>
    <row r="74" spans="1:30">
      <c r="A74" t="s">
        <v>158</v>
      </c>
      <c r="B74" t="s">
        <v>141</v>
      </c>
      <c r="C74" t="s">
        <v>141</v>
      </c>
      <c r="D74" t="s">
        <v>41</v>
      </c>
      <c r="E74" t="s">
        <v>45</v>
      </c>
      <c r="F74"/>
      <c r="G74" t="str">
        <f>"0401748"</f>
        <v>0401748</v>
      </c>
      <c r="H74">
        <v>6</v>
      </c>
      <c r="I74" t="str">
        <f>"20100190797"</f>
        <v>20100190797</v>
      </c>
      <c r="J74" t="s">
        <v>43</v>
      </c>
      <c r="K74">
        <v>26.49</v>
      </c>
      <c r="L74">
        <v>4.77</v>
      </c>
      <c r="M74"/>
      <c r="N74"/>
      <c r="O74"/>
      <c r="P74"/>
      <c r="Q74">
        <v>0.0</v>
      </c>
      <c r="R74">
        <v>0.0</v>
      </c>
      <c r="S74">
        <v>0.0</v>
      </c>
      <c r="T74">
        <v>31.26</v>
      </c>
      <c r="U74"/>
      <c r="V74"/>
      <c r="W74"/>
      <c r="X74"/>
      <c r="Y74"/>
      <c r="Z74"/>
      <c r="AA74"/>
      <c r="AB74"/>
      <c r="AC74">
        <v>18</v>
      </c>
      <c r="AD74">
        <v>201111</v>
      </c>
    </row>
    <row r="75" spans="1:30">
      <c r="A75" t="s">
        <v>159</v>
      </c>
      <c r="B75" t="s">
        <v>141</v>
      </c>
      <c r="C75" t="s">
        <v>141</v>
      </c>
      <c r="D75" t="s">
        <v>41</v>
      </c>
      <c r="E75" t="s">
        <v>160</v>
      </c>
      <c r="F75"/>
      <c r="G75" t="str">
        <f>"00037236"</f>
        <v>00037236</v>
      </c>
      <c r="H75">
        <v>6</v>
      </c>
      <c r="I75" t="str">
        <f>"20123316658"</f>
        <v>20123316658</v>
      </c>
      <c r="J75" t="s">
        <v>161</v>
      </c>
      <c r="K75">
        <v>451.74</v>
      </c>
      <c r="L75">
        <v>81.31</v>
      </c>
      <c r="M75"/>
      <c r="N75"/>
      <c r="O75"/>
      <c r="P75"/>
      <c r="Q75">
        <v>0.0</v>
      </c>
      <c r="R75">
        <v>0.0</v>
      </c>
      <c r="S75">
        <v>0.0</v>
      </c>
      <c r="T75">
        <v>533.05</v>
      </c>
      <c r="U75"/>
      <c r="V75"/>
      <c r="W75"/>
      <c r="X75"/>
      <c r="Y75"/>
      <c r="Z75"/>
      <c r="AA75"/>
      <c r="AB75"/>
      <c r="AC75">
        <v>18</v>
      </c>
      <c r="AD75">
        <v>201111</v>
      </c>
    </row>
    <row r="76" spans="1:30">
      <c r="A76" t="s">
        <v>162</v>
      </c>
      <c r="B76" t="s">
        <v>141</v>
      </c>
      <c r="C76" t="s">
        <v>141</v>
      </c>
      <c r="D76" t="s">
        <v>41</v>
      </c>
      <c r="E76" t="s">
        <v>80</v>
      </c>
      <c r="F76"/>
      <c r="G76" t="str">
        <f>"00445319"</f>
        <v>00445319</v>
      </c>
      <c r="H76">
        <v>6</v>
      </c>
      <c r="I76" t="str">
        <f>"20479942847"</f>
        <v>20479942847</v>
      </c>
      <c r="J76" t="s">
        <v>81</v>
      </c>
      <c r="K76">
        <v>193.6</v>
      </c>
      <c r="L76">
        <v>34.85</v>
      </c>
      <c r="M76"/>
      <c r="N76"/>
      <c r="O76"/>
      <c r="P76"/>
      <c r="Q76">
        <v>0.0</v>
      </c>
      <c r="R76">
        <v>0.0</v>
      </c>
      <c r="S76">
        <v>0.0</v>
      </c>
      <c r="T76">
        <v>228.44</v>
      </c>
      <c r="U76"/>
      <c r="V76"/>
      <c r="W76"/>
      <c r="X76"/>
      <c r="Y76"/>
      <c r="Z76"/>
      <c r="AA76"/>
      <c r="AB76"/>
      <c r="AC76">
        <v>18</v>
      </c>
      <c r="AD76">
        <v>201111</v>
      </c>
    </row>
    <row r="77" spans="1:30">
      <c r="A77" t="s">
        <v>163</v>
      </c>
      <c r="B77" t="s">
        <v>141</v>
      </c>
      <c r="C77" t="s">
        <v>141</v>
      </c>
      <c r="D77" t="s">
        <v>41</v>
      </c>
      <c r="E77" t="s">
        <v>160</v>
      </c>
      <c r="F77"/>
      <c r="G77" t="str">
        <f>"00037237"</f>
        <v>00037237</v>
      </c>
      <c r="H77">
        <v>6</v>
      </c>
      <c r="I77" t="str">
        <f>"20123316658"</f>
        <v>20123316658</v>
      </c>
      <c r="J77" t="s">
        <v>161</v>
      </c>
      <c r="K77">
        <v>106.44</v>
      </c>
      <c r="L77">
        <v>19.16</v>
      </c>
      <c r="M77"/>
      <c r="N77"/>
      <c r="O77"/>
      <c r="P77"/>
      <c r="Q77">
        <v>0.0</v>
      </c>
      <c r="R77">
        <v>0.0</v>
      </c>
      <c r="S77">
        <v>0.0</v>
      </c>
      <c r="T77">
        <v>125.6</v>
      </c>
      <c r="U77"/>
      <c r="V77"/>
      <c r="W77"/>
      <c r="X77"/>
      <c r="Y77"/>
      <c r="Z77"/>
      <c r="AA77"/>
      <c r="AB77"/>
      <c r="AC77">
        <v>18</v>
      </c>
      <c r="AD77">
        <v>201111</v>
      </c>
    </row>
    <row r="78" spans="1:30">
      <c r="A78" t="s">
        <v>164</v>
      </c>
      <c r="B78" t="s">
        <v>141</v>
      </c>
      <c r="C78" t="s">
        <v>141</v>
      </c>
      <c r="D78" t="s">
        <v>41</v>
      </c>
      <c r="E78" t="s">
        <v>160</v>
      </c>
      <c r="F78"/>
      <c r="G78" t="str">
        <f>"00037238"</f>
        <v>00037238</v>
      </c>
      <c r="H78">
        <v>6</v>
      </c>
      <c r="I78" t="str">
        <f>"20123316658"</f>
        <v>20123316658</v>
      </c>
      <c r="J78" t="s">
        <v>161</v>
      </c>
      <c r="K78">
        <v>54.75</v>
      </c>
      <c r="L78">
        <v>9.85</v>
      </c>
      <c r="M78"/>
      <c r="N78"/>
      <c r="O78"/>
      <c r="P78"/>
      <c r="Q78">
        <v>0.0</v>
      </c>
      <c r="R78">
        <v>0.0</v>
      </c>
      <c r="S78">
        <v>0.0</v>
      </c>
      <c r="T78">
        <v>64.6</v>
      </c>
      <c r="U78"/>
      <c r="V78"/>
      <c r="W78"/>
      <c r="X78"/>
      <c r="Y78"/>
      <c r="Z78"/>
      <c r="AA78"/>
      <c r="AB78"/>
      <c r="AC78">
        <v>18</v>
      </c>
      <c r="AD78">
        <v>201111</v>
      </c>
    </row>
    <row r="79" spans="1:30">
      <c r="A79" t="s">
        <v>165</v>
      </c>
      <c r="B79" t="s">
        <v>141</v>
      </c>
      <c r="C79" t="s">
        <v>141</v>
      </c>
      <c r="D79" t="s">
        <v>41</v>
      </c>
      <c r="E79" t="s">
        <v>80</v>
      </c>
      <c r="F79"/>
      <c r="G79" t="str">
        <f>"00445320"</f>
        <v>00445320</v>
      </c>
      <c r="H79">
        <v>6</v>
      </c>
      <c r="I79" t="str">
        <f>"20479942847"</f>
        <v>20479942847</v>
      </c>
      <c r="J79" t="s">
        <v>81</v>
      </c>
      <c r="K79">
        <v>58.48</v>
      </c>
      <c r="L79">
        <v>10.53</v>
      </c>
      <c r="M79"/>
      <c r="N79"/>
      <c r="O79"/>
      <c r="P79"/>
      <c r="Q79">
        <v>0.0</v>
      </c>
      <c r="R79">
        <v>0.0</v>
      </c>
      <c r="S79">
        <v>0.0</v>
      </c>
      <c r="T79">
        <v>69.01</v>
      </c>
      <c r="U79"/>
      <c r="V79"/>
      <c r="W79"/>
      <c r="X79"/>
      <c r="Y79"/>
      <c r="Z79"/>
      <c r="AA79"/>
      <c r="AB79"/>
      <c r="AC79">
        <v>18</v>
      </c>
      <c r="AD79">
        <v>201111</v>
      </c>
    </row>
    <row r="80" spans="1:30">
      <c r="A80" t="s">
        <v>166</v>
      </c>
      <c r="B80" t="s">
        <v>141</v>
      </c>
      <c r="C80" t="s">
        <v>141</v>
      </c>
      <c r="D80" t="s">
        <v>41</v>
      </c>
      <c r="E80" t="s">
        <v>167</v>
      </c>
      <c r="F80"/>
      <c r="G80" t="str">
        <f>"564"</f>
        <v>564</v>
      </c>
      <c r="H80">
        <v>6</v>
      </c>
      <c r="I80" t="str">
        <f>"20561233692"</f>
        <v>20561233692</v>
      </c>
      <c r="J80" t="s">
        <v>168</v>
      </c>
      <c r="K80">
        <v>0.0</v>
      </c>
      <c r="L80">
        <v>0.0</v>
      </c>
      <c r="M80"/>
      <c r="N80"/>
      <c r="O80"/>
      <c r="P80"/>
      <c r="Q80">
        <v>952.4</v>
      </c>
      <c r="R80">
        <v>0.0</v>
      </c>
      <c r="S80">
        <v>0.0</v>
      </c>
      <c r="T80">
        <v>952.4</v>
      </c>
      <c r="U80"/>
      <c r="V80"/>
      <c r="W80"/>
      <c r="X80"/>
      <c r="Y80"/>
      <c r="Z80"/>
      <c r="AA80"/>
      <c r="AB80"/>
      <c r="AC80">
        <v>18</v>
      </c>
      <c r="AD80">
        <v>201111</v>
      </c>
    </row>
    <row r="81" spans="1:30">
      <c r="A81" t="s">
        <v>169</v>
      </c>
      <c r="B81" t="s">
        <v>141</v>
      </c>
      <c r="C81" t="s">
        <v>141</v>
      </c>
      <c r="D81" t="s">
        <v>41</v>
      </c>
      <c r="E81" t="s">
        <v>167</v>
      </c>
      <c r="F81"/>
      <c r="G81" t="str">
        <f>"563"</f>
        <v>563</v>
      </c>
      <c r="H81">
        <v>6</v>
      </c>
      <c r="I81" t="str">
        <f>"20561233692"</f>
        <v>20561233692</v>
      </c>
      <c r="J81" t="s">
        <v>168</v>
      </c>
      <c r="K81">
        <v>672.59</v>
      </c>
      <c r="L81">
        <v>121.07</v>
      </c>
      <c r="M81"/>
      <c r="N81"/>
      <c r="O81"/>
      <c r="P81"/>
      <c r="Q81">
        <v>0.0</v>
      </c>
      <c r="R81">
        <v>0.0</v>
      </c>
      <c r="S81">
        <v>0.0</v>
      </c>
      <c r="T81">
        <v>793.66</v>
      </c>
      <c r="U81"/>
      <c r="V81"/>
      <c r="W81"/>
      <c r="X81"/>
      <c r="Y81"/>
      <c r="Z81"/>
      <c r="AA81"/>
      <c r="AB81"/>
      <c r="AC81">
        <v>18</v>
      </c>
      <c r="AD81">
        <v>201111</v>
      </c>
    </row>
    <row r="82" spans="1:30">
      <c r="A82" t="s">
        <v>170</v>
      </c>
      <c r="B82" t="s">
        <v>141</v>
      </c>
      <c r="C82" t="s">
        <v>141</v>
      </c>
      <c r="D82" t="s">
        <v>41</v>
      </c>
      <c r="E82" t="s">
        <v>167</v>
      </c>
      <c r="F82"/>
      <c r="G82" t="str">
        <f>"562"</f>
        <v>562</v>
      </c>
      <c r="H82">
        <v>6</v>
      </c>
      <c r="I82" t="str">
        <f>"20561233692"</f>
        <v>20561233692</v>
      </c>
      <c r="J82" t="s">
        <v>168</v>
      </c>
      <c r="K82">
        <v>0.0</v>
      </c>
      <c r="L82">
        <v>0.0</v>
      </c>
      <c r="M82"/>
      <c r="N82"/>
      <c r="O82"/>
      <c r="P82"/>
      <c r="Q82">
        <v>570.24</v>
      </c>
      <c r="R82">
        <v>0.0</v>
      </c>
      <c r="S82">
        <v>0.0</v>
      </c>
      <c r="T82">
        <v>570.24</v>
      </c>
      <c r="U82"/>
      <c r="V82"/>
      <c r="W82"/>
      <c r="X82"/>
      <c r="Y82"/>
      <c r="Z82"/>
      <c r="AA82"/>
      <c r="AB82"/>
      <c r="AC82">
        <v>18</v>
      </c>
      <c r="AD82">
        <v>201111</v>
      </c>
    </row>
    <row r="83" spans="1:30">
      <c r="A83" t="s">
        <v>171</v>
      </c>
      <c r="B83" t="s">
        <v>172</v>
      </c>
      <c r="C83" t="s">
        <v>172</v>
      </c>
      <c r="D83" t="s">
        <v>41</v>
      </c>
      <c r="E83" t="s">
        <v>167</v>
      </c>
      <c r="F83"/>
      <c r="G83" t="str">
        <f>"164"</f>
        <v>164</v>
      </c>
      <c r="H83">
        <v>6</v>
      </c>
      <c r="I83" t="str">
        <f>"20480342411"</f>
        <v>20480342411</v>
      </c>
      <c r="J83" t="s">
        <v>173</v>
      </c>
      <c r="K83">
        <v>0.0</v>
      </c>
      <c r="L83">
        <v>0.0</v>
      </c>
      <c r="M83"/>
      <c r="N83"/>
      <c r="O83"/>
      <c r="P83"/>
      <c r="Q83">
        <v>168.4</v>
      </c>
      <c r="R83">
        <v>0.0</v>
      </c>
      <c r="S83">
        <v>0.0</v>
      </c>
      <c r="T83">
        <v>168.4</v>
      </c>
      <c r="U83"/>
      <c r="V83"/>
      <c r="W83"/>
      <c r="X83"/>
      <c r="Y83"/>
      <c r="Z83"/>
      <c r="AA83"/>
      <c r="AB83"/>
      <c r="AC83">
        <v>18</v>
      </c>
      <c r="AD83">
        <v>201111</v>
      </c>
    </row>
    <row r="84" spans="1:30">
      <c r="A84" t="s">
        <v>174</v>
      </c>
      <c r="B84" t="s">
        <v>172</v>
      </c>
      <c r="C84" t="s">
        <v>172</v>
      </c>
      <c r="D84" t="s">
        <v>41</v>
      </c>
      <c r="E84" t="s">
        <v>167</v>
      </c>
      <c r="F84"/>
      <c r="G84" t="str">
        <f>"160"</f>
        <v>160</v>
      </c>
      <c r="H84">
        <v>6</v>
      </c>
      <c r="I84" t="str">
        <f>"20480342411"</f>
        <v>20480342411</v>
      </c>
      <c r="J84" t="s">
        <v>173</v>
      </c>
      <c r="K84">
        <v>0.0</v>
      </c>
      <c r="L84">
        <v>0.0</v>
      </c>
      <c r="M84"/>
      <c r="N84"/>
      <c r="O84"/>
      <c r="P84"/>
      <c r="Q84">
        <v>615.99</v>
      </c>
      <c r="R84">
        <v>0.0</v>
      </c>
      <c r="S84">
        <v>0.0</v>
      </c>
      <c r="T84">
        <v>615.99</v>
      </c>
      <c r="U84"/>
      <c r="V84"/>
      <c r="W84"/>
      <c r="X84"/>
      <c r="Y84"/>
      <c r="Z84"/>
      <c r="AA84"/>
      <c r="AB84"/>
      <c r="AC84">
        <v>18</v>
      </c>
      <c r="AD84">
        <v>201111</v>
      </c>
    </row>
    <row r="85" spans="1:30">
      <c r="A85" t="s">
        <v>175</v>
      </c>
      <c r="B85" t="s">
        <v>172</v>
      </c>
      <c r="C85" t="s">
        <v>172</v>
      </c>
      <c r="D85" t="s">
        <v>41</v>
      </c>
      <c r="E85" t="s">
        <v>167</v>
      </c>
      <c r="F85"/>
      <c r="G85" t="str">
        <f>"161"</f>
        <v>161</v>
      </c>
      <c r="H85">
        <v>6</v>
      </c>
      <c r="I85" t="str">
        <f>"20480342411"</f>
        <v>20480342411</v>
      </c>
      <c r="J85" t="s">
        <v>173</v>
      </c>
      <c r="K85">
        <v>0.0</v>
      </c>
      <c r="L85">
        <v>0.0</v>
      </c>
      <c r="M85"/>
      <c r="N85"/>
      <c r="O85"/>
      <c r="P85"/>
      <c r="Q85">
        <v>509.0</v>
      </c>
      <c r="R85">
        <v>0.0</v>
      </c>
      <c r="S85">
        <v>0.0</v>
      </c>
      <c r="T85">
        <v>509.0</v>
      </c>
      <c r="U85"/>
      <c r="V85"/>
      <c r="W85"/>
      <c r="X85"/>
      <c r="Y85"/>
      <c r="Z85"/>
      <c r="AA85"/>
      <c r="AB85"/>
      <c r="AC85">
        <v>18</v>
      </c>
      <c r="AD85">
        <v>201111</v>
      </c>
    </row>
    <row r="86" spans="1:30">
      <c r="A86" t="s">
        <v>176</v>
      </c>
      <c r="B86" t="s">
        <v>172</v>
      </c>
      <c r="C86" t="s">
        <v>172</v>
      </c>
      <c r="D86" t="s">
        <v>41</v>
      </c>
      <c r="E86" t="s">
        <v>167</v>
      </c>
      <c r="F86"/>
      <c r="G86" t="str">
        <f>"162"</f>
        <v>162</v>
      </c>
      <c r="H86">
        <v>6</v>
      </c>
      <c r="I86" t="str">
        <f>"20480342411"</f>
        <v>20480342411</v>
      </c>
      <c r="J86" t="s">
        <v>173</v>
      </c>
      <c r="K86">
        <v>0.0</v>
      </c>
      <c r="L86">
        <v>0.0</v>
      </c>
      <c r="M86"/>
      <c r="N86"/>
      <c r="O86"/>
      <c r="P86"/>
      <c r="Q86">
        <v>279.99</v>
      </c>
      <c r="R86">
        <v>0.0</v>
      </c>
      <c r="S86">
        <v>0.0</v>
      </c>
      <c r="T86">
        <v>279.99</v>
      </c>
      <c r="U86"/>
      <c r="V86"/>
      <c r="W86"/>
      <c r="X86"/>
      <c r="Y86"/>
      <c r="Z86"/>
      <c r="AA86"/>
      <c r="AB86"/>
      <c r="AC86">
        <v>18</v>
      </c>
      <c r="AD86">
        <v>201111</v>
      </c>
    </row>
    <row r="87" spans="1:30">
      <c r="A87" t="s">
        <v>177</v>
      </c>
      <c r="B87" t="s">
        <v>172</v>
      </c>
      <c r="C87" t="s">
        <v>172</v>
      </c>
      <c r="D87" t="s">
        <v>41</v>
      </c>
      <c r="E87" t="s">
        <v>167</v>
      </c>
      <c r="F87"/>
      <c r="G87" t="str">
        <f>"163"</f>
        <v>163</v>
      </c>
      <c r="H87">
        <v>6</v>
      </c>
      <c r="I87" t="str">
        <f>"20480342411"</f>
        <v>20480342411</v>
      </c>
      <c r="J87" t="s">
        <v>173</v>
      </c>
      <c r="K87">
        <v>0.0</v>
      </c>
      <c r="L87">
        <v>0.0</v>
      </c>
      <c r="M87"/>
      <c r="N87"/>
      <c r="O87"/>
      <c r="P87"/>
      <c r="Q87">
        <v>383.69</v>
      </c>
      <c r="R87">
        <v>0.0</v>
      </c>
      <c r="S87">
        <v>0.0</v>
      </c>
      <c r="T87">
        <v>383.69</v>
      </c>
      <c r="U87"/>
      <c r="V87"/>
      <c r="W87"/>
      <c r="X87"/>
      <c r="Y87"/>
      <c r="Z87"/>
      <c r="AA87"/>
      <c r="AB87"/>
      <c r="AC87">
        <v>18</v>
      </c>
      <c r="AD87">
        <v>201111</v>
      </c>
    </row>
    <row r="88" spans="1:30">
      <c r="A88" t="s">
        <v>178</v>
      </c>
      <c r="B88" t="s">
        <v>172</v>
      </c>
      <c r="C88" t="s">
        <v>172</v>
      </c>
      <c r="D88" t="s">
        <v>41</v>
      </c>
      <c r="E88" t="s">
        <v>65</v>
      </c>
      <c r="F88"/>
      <c r="G88" t="str">
        <f>"0029335"</f>
        <v>0029335</v>
      </c>
      <c r="H88">
        <v>6</v>
      </c>
      <c r="I88" t="str">
        <f>"20353607783"</f>
        <v>20353607783</v>
      </c>
      <c r="J88" t="s">
        <v>66</v>
      </c>
      <c r="K88">
        <v>239.74</v>
      </c>
      <c r="L88">
        <v>43.15</v>
      </c>
      <c r="M88"/>
      <c r="N88"/>
      <c r="O88"/>
      <c r="P88"/>
      <c r="Q88">
        <v>0.0</v>
      </c>
      <c r="R88">
        <v>0.0</v>
      </c>
      <c r="S88">
        <v>0.0</v>
      </c>
      <c r="T88">
        <v>282.89</v>
      </c>
      <c r="U88"/>
      <c r="V88"/>
      <c r="W88"/>
      <c r="X88"/>
      <c r="Y88"/>
      <c r="Z88"/>
      <c r="AA88"/>
      <c r="AB88"/>
      <c r="AC88">
        <v>18</v>
      </c>
      <c r="AD88">
        <v>201111</v>
      </c>
    </row>
    <row r="89" spans="1:30">
      <c r="A89" t="s">
        <v>179</v>
      </c>
      <c r="B89" t="s">
        <v>180</v>
      </c>
      <c r="C89" t="s">
        <v>180</v>
      </c>
      <c r="D89" t="s">
        <v>41</v>
      </c>
      <c r="E89" t="s">
        <v>80</v>
      </c>
      <c r="F89"/>
      <c r="G89" t="str">
        <f>"149776"</f>
        <v>149776</v>
      </c>
      <c r="H89">
        <v>6</v>
      </c>
      <c r="I89" t="str">
        <f>"20133550292"</f>
        <v>20133550292</v>
      </c>
      <c r="J89" t="s">
        <v>181</v>
      </c>
      <c r="K89">
        <v>77.81</v>
      </c>
      <c r="L89">
        <v>14.0</v>
      </c>
      <c r="M89"/>
      <c r="N89"/>
      <c r="O89"/>
      <c r="P89"/>
      <c r="Q89">
        <v>0.0</v>
      </c>
      <c r="R89">
        <v>0.0</v>
      </c>
      <c r="S89">
        <v>0.0</v>
      </c>
      <c r="T89">
        <v>91.81</v>
      </c>
      <c r="U89"/>
      <c r="V89"/>
      <c r="W89"/>
      <c r="X89"/>
      <c r="Y89"/>
      <c r="Z89"/>
      <c r="AA89"/>
      <c r="AB89"/>
      <c r="AC89">
        <v>18</v>
      </c>
      <c r="AD89">
        <v>201111</v>
      </c>
    </row>
    <row r="90" spans="1:30">
      <c r="A90" t="s">
        <v>182</v>
      </c>
      <c r="B90" t="s">
        <v>180</v>
      </c>
      <c r="C90" t="s">
        <v>180</v>
      </c>
      <c r="D90" t="s">
        <v>41</v>
      </c>
      <c r="E90" t="s">
        <v>146</v>
      </c>
      <c r="F90"/>
      <c r="G90" t="str">
        <f>"019656"</f>
        <v>019656</v>
      </c>
      <c r="H90">
        <v>6</v>
      </c>
      <c r="I90" t="str">
        <f>"20132373958"</f>
        <v>20132373958</v>
      </c>
      <c r="J90" t="s">
        <v>147</v>
      </c>
      <c r="K90">
        <v>164.1</v>
      </c>
      <c r="L90">
        <v>29.54</v>
      </c>
      <c r="M90"/>
      <c r="N90"/>
      <c r="O90"/>
      <c r="P90"/>
      <c r="Q90">
        <v>0.0</v>
      </c>
      <c r="R90">
        <v>0.0</v>
      </c>
      <c r="S90">
        <v>0.0</v>
      </c>
      <c r="T90">
        <v>193.64</v>
      </c>
      <c r="U90"/>
      <c r="V90"/>
      <c r="W90"/>
      <c r="X90"/>
      <c r="Y90"/>
      <c r="Z90"/>
      <c r="AA90"/>
      <c r="AB90"/>
      <c r="AC90">
        <v>18</v>
      </c>
      <c r="AD90">
        <v>201111</v>
      </c>
    </row>
    <row r="91" spans="1:30">
      <c r="A91" t="s">
        <v>183</v>
      </c>
      <c r="B91" t="s">
        <v>180</v>
      </c>
      <c r="C91" t="s">
        <v>180</v>
      </c>
      <c r="D91" t="s">
        <v>41</v>
      </c>
      <c r="E91" t="s">
        <v>80</v>
      </c>
      <c r="F91"/>
      <c r="G91" t="str">
        <f>"00445580"</f>
        <v>00445580</v>
      </c>
      <c r="H91">
        <v>6</v>
      </c>
      <c r="I91" t="str">
        <f>"20479942847"</f>
        <v>20479942847</v>
      </c>
      <c r="J91" t="s">
        <v>81</v>
      </c>
      <c r="K91">
        <v>332.14</v>
      </c>
      <c r="L91">
        <v>59.79</v>
      </c>
      <c r="M91"/>
      <c r="N91"/>
      <c r="O91"/>
      <c r="P91"/>
      <c r="Q91">
        <v>0.0</v>
      </c>
      <c r="R91">
        <v>0.0</v>
      </c>
      <c r="S91">
        <v>0.0</v>
      </c>
      <c r="T91">
        <v>391.93</v>
      </c>
      <c r="U91"/>
      <c r="V91"/>
      <c r="W91"/>
      <c r="X91"/>
      <c r="Y91"/>
      <c r="Z91"/>
      <c r="AA91"/>
      <c r="AB91"/>
      <c r="AC91">
        <v>18</v>
      </c>
      <c r="AD91">
        <v>201111</v>
      </c>
    </row>
    <row r="92" spans="1:30">
      <c r="A92" t="s">
        <v>184</v>
      </c>
      <c r="B92" t="s">
        <v>180</v>
      </c>
      <c r="C92" t="s">
        <v>180</v>
      </c>
      <c r="D92" t="s">
        <v>41</v>
      </c>
      <c r="E92" t="s">
        <v>80</v>
      </c>
      <c r="F92"/>
      <c r="G92" t="str">
        <f>"149775"</f>
        <v>149775</v>
      </c>
      <c r="H92">
        <v>6</v>
      </c>
      <c r="I92" t="str">
        <f>"20133550292"</f>
        <v>20133550292</v>
      </c>
      <c r="J92" t="s">
        <v>181</v>
      </c>
      <c r="K92">
        <v>769.07</v>
      </c>
      <c r="L92">
        <v>138.43</v>
      </c>
      <c r="M92"/>
      <c r="N92"/>
      <c r="O92"/>
      <c r="P92"/>
      <c r="Q92">
        <v>0.0</v>
      </c>
      <c r="R92">
        <v>0.0</v>
      </c>
      <c r="S92">
        <v>0.0</v>
      </c>
      <c r="T92">
        <v>907.5</v>
      </c>
      <c r="U92"/>
      <c r="V92"/>
      <c r="W92"/>
      <c r="X92"/>
      <c r="Y92"/>
      <c r="Z92"/>
      <c r="AA92"/>
      <c r="AB92"/>
      <c r="AC92">
        <v>18</v>
      </c>
      <c r="AD92">
        <v>201111</v>
      </c>
    </row>
    <row r="93" spans="1:30">
      <c r="A93" t="s">
        <v>185</v>
      </c>
      <c r="B93" t="s">
        <v>180</v>
      </c>
      <c r="C93" t="s">
        <v>180</v>
      </c>
      <c r="D93" t="s">
        <v>41</v>
      </c>
      <c r="E93" t="s">
        <v>167</v>
      </c>
      <c r="F93"/>
      <c r="G93" t="str">
        <f>"166"</f>
        <v>166</v>
      </c>
      <c r="H93">
        <v>6</v>
      </c>
      <c r="I93" t="str">
        <f>"20480342411"</f>
        <v>20480342411</v>
      </c>
      <c r="J93" t="s">
        <v>173</v>
      </c>
      <c r="K93">
        <v>0.0</v>
      </c>
      <c r="L93">
        <v>0.0</v>
      </c>
      <c r="M93"/>
      <c r="N93"/>
      <c r="O93"/>
      <c r="P93"/>
      <c r="Q93">
        <v>188.01</v>
      </c>
      <c r="R93">
        <v>0.0</v>
      </c>
      <c r="S93">
        <v>0.0</v>
      </c>
      <c r="T93">
        <v>188.01</v>
      </c>
      <c r="U93"/>
      <c r="V93"/>
      <c r="W93"/>
      <c r="X93"/>
      <c r="Y93"/>
      <c r="Z93"/>
      <c r="AA93"/>
      <c r="AB93"/>
      <c r="AC93">
        <v>18</v>
      </c>
      <c r="AD93">
        <v>201111</v>
      </c>
    </row>
    <row r="94" spans="1:30">
      <c r="A94" t="s">
        <v>186</v>
      </c>
      <c r="B94" t="s">
        <v>180</v>
      </c>
      <c r="C94" t="s">
        <v>180</v>
      </c>
      <c r="D94" t="s">
        <v>41</v>
      </c>
      <c r="E94" t="s">
        <v>167</v>
      </c>
      <c r="F94"/>
      <c r="G94" t="str">
        <f>"167"</f>
        <v>167</v>
      </c>
      <c r="H94">
        <v>6</v>
      </c>
      <c r="I94" t="str">
        <f>"20480342411"</f>
        <v>20480342411</v>
      </c>
      <c r="J94" t="s">
        <v>173</v>
      </c>
      <c r="K94">
        <v>0.0</v>
      </c>
      <c r="L94">
        <v>0.0</v>
      </c>
      <c r="M94"/>
      <c r="N94"/>
      <c r="O94"/>
      <c r="P94"/>
      <c r="Q94">
        <v>254.58</v>
      </c>
      <c r="R94">
        <v>0.0</v>
      </c>
      <c r="S94">
        <v>0.0</v>
      </c>
      <c r="T94">
        <v>254.58</v>
      </c>
      <c r="U94"/>
      <c r="V94"/>
      <c r="W94"/>
      <c r="X94"/>
      <c r="Y94"/>
      <c r="Z94"/>
      <c r="AA94"/>
      <c r="AB94"/>
      <c r="AC94">
        <v>18</v>
      </c>
      <c r="AD94">
        <v>201111</v>
      </c>
    </row>
    <row r="95" spans="1:30">
      <c r="A95" t="s">
        <v>187</v>
      </c>
      <c r="B95" t="s">
        <v>180</v>
      </c>
      <c r="C95" t="s">
        <v>180</v>
      </c>
      <c r="D95" t="s">
        <v>41</v>
      </c>
      <c r="E95" t="s">
        <v>167</v>
      </c>
      <c r="F95"/>
      <c r="G95" t="str">
        <f>"179"</f>
        <v>179</v>
      </c>
      <c r="H95">
        <v>6</v>
      </c>
      <c r="I95" t="str">
        <f>"20480342411"</f>
        <v>20480342411</v>
      </c>
      <c r="J95" t="s">
        <v>173</v>
      </c>
      <c r="K95">
        <v>0.0</v>
      </c>
      <c r="L95">
        <v>0.0</v>
      </c>
      <c r="M95"/>
      <c r="N95"/>
      <c r="O95"/>
      <c r="P95"/>
      <c r="Q95">
        <v>6291.76</v>
      </c>
      <c r="R95">
        <v>0.0</v>
      </c>
      <c r="S95">
        <v>0.0</v>
      </c>
      <c r="T95">
        <v>6291.76</v>
      </c>
      <c r="U95"/>
      <c r="V95"/>
      <c r="W95"/>
      <c r="X95"/>
      <c r="Y95"/>
      <c r="Z95"/>
      <c r="AA95"/>
      <c r="AB95"/>
      <c r="AC95">
        <v>18</v>
      </c>
      <c r="AD95">
        <v>201111</v>
      </c>
    </row>
    <row r="96" spans="1:30">
      <c r="A96" t="s">
        <v>188</v>
      </c>
      <c r="B96" t="s">
        <v>180</v>
      </c>
      <c r="C96" t="s">
        <v>180</v>
      </c>
      <c r="D96" t="s">
        <v>41</v>
      </c>
      <c r="E96" t="s">
        <v>167</v>
      </c>
      <c r="F96"/>
      <c r="G96" t="str">
        <f>"172"</f>
        <v>172</v>
      </c>
      <c r="H96">
        <v>6</v>
      </c>
      <c r="I96" t="str">
        <f>"20480342411"</f>
        <v>20480342411</v>
      </c>
      <c r="J96" t="s">
        <v>173</v>
      </c>
      <c r="K96">
        <v>0.0</v>
      </c>
      <c r="L96">
        <v>0.0</v>
      </c>
      <c r="M96"/>
      <c r="N96"/>
      <c r="O96"/>
      <c r="P96"/>
      <c r="Q96">
        <v>788.29</v>
      </c>
      <c r="R96">
        <v>0.0</v>
      </c>
      <c r="S96">
        <v>0.0</v>
      </c>
      <c r="T96">
        <v>788.29</v>
      </c>
      <c r="U96"/>
      <c r="V96"/>
      <c r="W96"/>
      <c r="X96"/>
      <c r="Y96"/>
      <c r="Z96"/>
      <c r="AA96"/>
      <c r="AB96"/>
      <c r="AC96">
        <v>18</v>
      </c>
      <c r="AD96">
        <v>201111</v>
      </c>
    </row>
    <row r="97" spans="1:30">
      <c r="A97" t="s">
        <v>189</v>
      </c>
      <c r="B97" t="s">
        <v>180</v>
      </c>
      <c r="C97" t="s">
        <v>180</v>
      </c>
      <c r="D97" t="s">
        <v>41</v>
      </c>
      <c r="E97" t="s">
        <v>167</v>
      </c>
      <c r="F97"/>
      <c r="G97" t="str">
        <f>"176"</f>
        <v>176</v>
      </c>
      <c r="H97">
        <v>6</v>
      </c>
      <c r="I97" t="str">
        <f>"20480342411"</f>
        <v>20480342411</v>
      </c>
      <c r="J97" t="s">
        <v>173</v>
      </c>
      <c r="K97">
        <v>0.0</v>
      </c>
      <c r="L97">
        <v>0.0</v>
      </c>
      <c r="M97"/>
      <c r="N97"/>
      <c r="O97"/>
      <c r="P97"/>
      <c r="Q97">
        <v>3184.55</v>
      </c>
      <c r="R97">
        <v>0.0</v>
      </c>
      <c r="S97">
        <v>0.0</v>
      </c>
      <c r="T97">
        <v>3184.55</v>
      </c>
      <c r="U97"/>
      <c r="V97"/>
      <c r="W97"/>
      <c r="X97"/>
      <c r="Y97"/>
      <c r="Z97"/>
      <c r="AA97"/>
      <c r="AB97"/>
      <c r="AC97">
        <v>18</v>
      </c>
      <c r="AD97">
        <v>201111</v>
      </c>
    </row>
    <row r="98" spans="1:30">
      <c r="A98" t="s">
        <v>190</v>
      </c>
      <c r="B98" t="s">
        <v>180</v>
      </c>
      <c r="C98" t="s">
        <v>180</v>
      </c>
      <c r="D98" t="s">
        <v>41</v>
      </c>
      <c r="E98" t="s">
        <v>167</v>
      </c>
      <c r="F98"/>
      <c r="G98" t="str">
        <f>"177"</f>
        <v>177</v>
      </c>
      <c r="H98">
        <v>6</v>
      </c>
      <c r="I98" t="str">
        <f>"20480342411"</f>
        <v>20480342411</v>
      </c>
      <c r="J98" t="s">
        <v>173</v>
      </c>
      <c r="K98">
        <v>0.0</v>
      </c>
      <c r="L98">
        <v>0.0</v>
      </c>
      <c r="M98"/>
      <c r="N98"/>
      <c r="O98"/>
      <c r="P98"/>
      <c r="Q98">
        <v>1424.38</v>
      </c>
      <c r="R98">
        <v>0.0</v>
      </c>
      <c r="S98">
        <v>0.0</v>
      </c>
      <c r="T98">
        <v>1424.38</v>
      </c>
      <c r="U98"/>
      <c r="V98"/>
      <c r="W98"/>
      <c r="X98"/>
      <c r="Y98"/>
      <c r="Z98"/>
      <c r="AA98"/>
      <c r="AB98"/>
      <c r="AC98">
        <v>18</v>
      </c>
      <c r="AD98">
        <v>201111</v>
      </c>
    </row>
    <row r="99" spans="1:30">
      <c r="A99" t="s">
        <v>191</v>
      </c>
      <c r="B99" t="s">
        <v>180</v>
      </c>
      <c r="C99" t="s">
        <v>180</v>
      </c>
      <c r="D99" t="s">
        <v>41</v>
      </c>
      <c r="E99" t="s">
        <v>167</v>
      </c>
      <c r="F99"/>
      <c r="G99" t="str">
        <f>"174"</f>
        <v>174</v>
      </c>
      <c r="H99">
        <v>6</v>
      </c>
      <c r="I99" t="str">
        <f>"20480342411"</f>
        <v>20480342411</v>
      </c>
      <c r="J99" t="s">
        <v>173</v>
      </c>
      <c r="K99">
        <v>0.0</v>
      </c>
      <c r="L99">
        <v>0.0</v>
      </c>
      <c r="M99"/>
      <c r="N99"/>
      <c r="O99"/>
      <c r="P99"/>
      <c r="Q99">
        <v>1923.38</v>
      </c>
      <c r="R99">
        <v>0.0</v>
      </c>
      <c r="S99">
        <v>0.0</v>
      </c>
      <c r="T99">
        <v>1923.38</v>
      </c>
      <c r="U99"/>
      <c r="V99"/>
      <c r="W99"/>
      <c r="X99"/>
      <c r="Y99"/>
      <c r="Z99"/>
      <c r="AA99"/>
      <c r="AB99"/>
      <c r="AC99">
        <v>18</v>
      </c>
      <c r="AD99">
        <v>201111</v>
      </c>
    </row>
    <row r="100" spans="1:30">
      <c r="A100" t="s">
        <v>192</v>
      </c>
      <c r="B100" t="s">
        <v>180</v>
      </c>
      <c r="C100" t="s">
        <v>180</v>
      </c>
      <c r="D100" t="s">
        <v>41</v>
      </c>
      <c r="E100" t="s">
        <v>167</v>
      </c>
      <c r="F100"/>
      <c r="G100" t="str">
        <f>"173"</f>
        <v>173</v>
      </c>
      <c r="H100">
        <v>6</v>
      </c>
      <c r="I100" t="str">
        <f>"20480342411"</f>
        <v>20480342411</v>
      </c>
      <c r="J100" t="s">
        <v>173</v>
      </c>
      <c r="K100">
        <v>0.0</v>
      </c>
      <c r="L100">
        <v>0.0</v>
      </c>
      <c r="M100"/>
      <c r="N100"/>
      <c r="O100"/>
      <c r="P100"/>
      <c r="Q100">
        <v>2274.46</v>
      </c>
      <c r="R100">
        <v>0.0</v>
      </c>
      <c r="S100">
        <v>0.0</v>
      </c>
      <c r="T100">
        <v>2274.46</v>
      </c>
      <c r="U100"/>
      <c r="V100"/>
      <c r="W100"/>
      <c r="X100"/>
      <c r="Y100"/>
      <c r="Z100"/>
      <c r="AA100"/>
      <c r="AB100"/>
      <c r="AC100">
        <v>18</v>
      </c>
      <c r="AD100">
        <v>201111</v>
      </c>
    </row>
    <row r="101" spans="1:30">
      <c r="A101" t="s">
        <v>193</v>
      </c>
      <c r="B101" t="s">
        <v>180</v>
      </c>
      <c r="C101" t="s">
        <v>180</v>
      </c>
      <c r="D101" t="s">
        <v>112</v>
      </c>
      <c r="E101" t="s">
        <v>194</v>
      </c>
      <c r="F101"/>
      <c r="G101" t="str">
        <f>"000676"</f>
        <v>000676</v>
      </c>
      <c r="H101">
        <v>6</v>
      </c>
      <c r="I101" t="str">
        <f>"20602751202"</f>
        <v>20602751202</v>
      </c>
      <c r="J101" t="s">
        <v>195</v>
      </c>
      <c r="K101">
        <v>75.42</v>
      </c>
      <c r="L101">
        <v>13.58</v>
      </c>
      <c r="M101"/>
      <c r="N101"/>
      <c r="O101"/>
      <c r="P101"/>
      <c r="Q101">
        <v>0.0</v>
      </c>
      <c r="R101">
        <v>0.0</v>
      </c>
      <c r="S101">
        <v>0.0</v>
      </c>
      <c r="T101">
        <v>89.0</v>
      </c>
      <c r="U101"/>
      <c r="V101"/>
      <c r="W101"/>
      <c r="X101"/>
      <c r="Y101"/>
      <c r="Z101"/>
      <c r="AA101"/>
      <c r="AB101"/>
      <c r="AC101">
        <v>18</v>
      </c>
      <c r="AD101">
        <v>201111</v>
      </c>
    </row>
    <row r="102" spans="1:30">
      <c r="A102" t="s">
        <v>196</v>
      </c>
      <c r="B102" t="s">
        <v>180</v>
      </c>
      <c r="C102" t="s">
        <v>180</v>
      </c>
      <c r="D102" t="s">
        <v>41</v>
      </c>
      <c r="E102" t="s">
        <v>107</v>
      </c>
      <c r="F102"/>
      <c r="G102" t="str">
        <f>"000033"</f>
        <v>000033</v>
      </c>
      <c r="H102">
        <v>6</v>
      </c>
      <c r="I102" t="str">
        <f>"20602751202"</f>
        <v>20602751202</v>
      </c>
      <c r="J102" t="s">
        <v>195</v>
      </c>
      <c r="K102">
        <v>292.37</v>
      </c>
      <c r="L102">
        <v>52.63</v>
      </c>
      <c r="M102"/>
      <c r="N102"/>
      <c r="O102"/>
      <c r="P102"/>
      <c r="Q102">
        <v>0.0</v>
      </c>
      <c r="R102">
        <v>0.0</v>
      </c>
      <c r="S102">
        <v>0.0</v>
      </c>
      <c r="T102">
        <v>345.0</v>
      </c>
      <c r="U102"/>
      <c r="V102"/>
      <c r="W102"/>
      <c r="X102"/>
      <c r="Y102"/>
      <c r="Z102"/>
      <c r="AA102"/>
      <c r="AB102"/>
      <c r="AC102">
        <v>18</v>
      </c>
      <c r="AD102">
        <v>201111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2020-09-26T04:20:40+02:00</dcterms:created>
  <dcterms:modified xsi:type="dcterms:W3CDTF">2020-09-26T04:20:40+02:00</dcterms:modified>
  <dc:title>Untitled Spreadsheet</dc:title>
  <dc:description/>
  <dc:subject/>
  <cp:keywords/>
  <cp:category/>
</cp:coreProperties>
</file>